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showInkAnnotation="0" hidePivotFieldList="1"/>
  <mc:AlternateContent xmlns:mc="http://schemas.openxmlformats.org/markup-compatibility/2006">
    <mc:Choice Requires="x15">
      <x15ac:absPath xmlns:x15ac="http://schemas.microsoft.com/office/spreadsheetml/2010/11/ac" url="C:\Users\Roberto\Documents\01. Valoral\05. Business Development\01. Advisory Services\02. Current projects\2019-02 - Fontagro\04. AgTech database\"/>
    </mc:Choice>
  </mc:AlternateContent>
  <xr:revisionPtr revIDLastSave="0" documentId="13_ncr:1_{DF6FAFB2-FFAD-4429-869C-185830E8AA5C}" xr6:coauthVersionLast="45" xr6:coauthVersionMax="45" xr10:uidLastSave="{00000000-0000-0000-0000-000000000000}"/>
  <bookViews>
    <workbookView xWindow="28680" yWindow="-120" windowWidth="29040" windowHeight="15840" tabRatio="892" xr2:uid="{00000000-000D-0000-FFFF-FFFF00000000}"/>
  </bookViews>
  <sheets>
    <sheet name="Index" sheetId="10" r:id="rId1"/>
    <sheet name="01. AgTech database" sheetId="3" r:id="rId2"/>
    <sheet name="02. General views" sheetId="7" r:id="rId3"/>
    <sheet name="03. Ag verticals by country" sheetId="5" r:id="rId4"/>
    <sheet name="04. Ag verticals by innovation" sheetId="11" r:id="rId5"/>
    <sheet name="05. Digital technologies" sheetId="6" r:id="rId6"/>
    <sheet name="06. Historical evolution" sheetId="12" r:id="rId7"/>
    <sheet name="07. AgTech Sector Definition" sheetId="4" r:id="rId8"/>
    <sheet name="08. Technology Definition" sheetId="9" r:id="rId9"/>
    <sheet name="09. CAC startups" sheetId="13" r:id="rId10"/>
  </sheets>
  <definedNames>
    <definedName name="_xlnm._FilterDatabase" localSheetId="1" hidden="1">'01. AgTech database'!$B$4:$AI$560</definedName>
    <definedName name="Big_Data_and_Information_Services" localSheetId="4">#REF!</definedName>
    <definedName name="Big_Data_and_Information_Services" localSheetId="5">#REF!</definedName>
    <definedName name="Big_Data_and_Information_Services" localSheetId="6">#REF!</definedName>
    <definedName name="Big_Data_and_Information_Services" localSheetId="8">#REF!</definedName>
    <definedName name="Big_Data_and_Information_Services">#REF!</definedName>
    <definedName name="BioEnergy" localSheetId="4">#REF!</definedName>
    <definedName name="BioEnergy" localSheetId="5">#REF!</definedName>
    <definedName name="BioEnergy" localSheetId="6">#REF!</definedName>
    <definedName name="BioEnergy" localSheetId="8">#REF!</definedName>
    <definedName name="BioEnergy">#REF!</definedName>
    <definedName name="BioTechnology" localSheetId="4">#REF!</definedName>
    <definedName name="BioTechnology" localSheetId="5">#REF!</definedName>
    <definedName name="BioTechnology" localSheetId="6">#REF!</definedName>
    <definedName name="BioTechnology" localSheetId="8">#REF!</definedName>
    <definedName name="BioTechnology">#REF!</definedName>
    <definedName name="Innovative_Food_Products_and_Services" localSheetId="4">#REF!</definedName>
    <definedName name="Innovative_Food_Products_and_Services" localSheetId="5">#REF!</definedName>
    <definedName name="Innovative_Food_Products_and_Services" localSheetId="6">#REF!</definedName>
    <definedName name="Innovative_Food_Products_and_Services" localSheetId="8">#REF!</definedName>
    <definedName name="Innovative_Food_Products_and_Services">#REF!</definedName>
    <definedName name="Novel_Farming_Systems" localSheetId="4">#REF!</definedName>
    <definedName name="Novel_Farming_Systems" localSheetId="5">#REF!</definedName>
    <definedName name="Novel_Farming_Systems" localSheetId="6">#REF!</definedName>
    <definedName name="Novel_Farming_Systems" localSheetId="8">#REF!</definedName>
    <definedName name="Novel_Farming_Systems">#REF!</definedName>
    <definedName name="Precision_Agriculture" localSheetId="4">#REF!</definedName>
    <definedName name="Precision_Agriculture" localSheetId="5">#REF!</definedName>
    <definedName name="Precision_Agriculture" localSheetId="6">#REF!</definedName>
    <definedName name="Precision_Agriculture" localSheetId="8">#REF!</definedName>
    <definedName name="Precision_Agriculture">#REF!</definedName>
    <definedName name="Primary_Category" localSheetId="4">#REF!</definedName>
    <definedName name="Primary_Category" localSheetId="5">#REF!</definedName>
    <definedName name="Primary_Category" localSheetId="6">#REF!</definedName>
    <definedName name="Primary_Category" localSheetId="8">#REF!</definedName>
    <definedName name="Primary_Category">#REF!</definedName>
    <definedName name="_xlnm.Print_Area" localSheetId="0">Index!$A$1:$F$20</definedName>
    <definedName name="Supply_Chain_Technologies" localSheetId="4">#REF!</definedName>
    <definedName name="Supply_Chain_Technologies" localSheetId="5">#REF!</definedName>
    <definedName name="Supply_Chain_Technologies" localSheetId="6">#REF!</definedName>
    <definedName name="Supply_Chain_Technologies" localSheetId="8">#REF!</definedName>
    <definedName name="Supply_Chain_Technologies">#REF!</definedName>
    <definedName name="Sustainability_and_Farm_Management" localSheetId="4">#REF!</definedName>
    <definedName name="Sustainability_and_Farm_Management" localSheetId="5">#REF!</definedName>
    <definedName name="Sustainability_and_Farm_Management" localSheetId="6">#REF!</definedName>
    <definedName name="Sustainability_and_Farm_Management" localSheetId="8">#REF!</definedName>
    <definedName name="Sustainability_and_Farm_Management">#REF!</definedName>
  </definedNames>
  <calcPr calcId="191029"/>
  <pivotCaches>
    <pivotCache cacheId="61" r:id="rId11"/>
    <pivotCache cacheId="62" r:id="rId12"/>
    <pivotCache cacheId="63"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9" i="7" l="1"/>
  <c r="E59" i="7" s="1"/>
  <c r="D58" i="7" l="1"/>
  <c r="E58" i="7" s="1"/>
  <c r="AC496" i="3" l="1"/>
  <c r="AB496" i="3"/>
  <c r="AA496" i="3"/>
  <c r="Z496" i="3"/>
  <c r="Y496" i="3"/>
  <c r="X496" i="3"/>
  <c r="W496" i="3"/>
  <c r="V496" i="3"/>
  <c r="F496" i="3"/>
  <c r="AC256" i="3" l="1"/>
  <c r="AB256" i="3"/>
  <c r="AA256" i="3"/>
  <c r="Z256" i="3"/>
  <c r="Y256" i="3"/>
  <c r="X256" i="3"/>
  <c r="W256" i="3"/>
  <c r="V256" i="3"/>
  <c r="F256" i="3"/>
  <c r="D139" i="12" l="1"/>
  <c r="E139" i="12"/>
  <c r="F139" i="12"/>
  <c r="G139" i="12"/>
  <c r="H139" i="12"/>
  <c r="I139" i="12"/>
  <c r="J139" i="12"/>
  <c r="K139" i="12"/>
  <c r="L139" i="12"/>
  <c r="D140" i="12"/>
  <c r="E140" i="12"/>
  <c r="F140" i="12"/>
  <c r="G140" i="12"/>
  <c r="H140" i="12"/>
  <c r="I140" i="12"/>
  <c r="J140" i="12"/>
  <c r="K140" i="12"/>
  <c r="L140" i="12"/>
  <c r="D141" i="12"/>
  <c r="E141" i="12"/>
  <c r="E145" i="12" s="1"/>
  <c r="F141" i="12"/>
  <c r="G141" i="12"/>
  <c r="H141" i="12"/>
  <c r="I141" i="12"/>
  <c r="I145" i="12" s="1"/>
  <c r="J141" i="12"/>
  <c r="K141" i="12"/>
  <c r="L141" i="12"/>
  <c r="D142" i="12"/>
  <c r="D145" i="12" s="1"/>
  <c r="E142" i="12"/>
  <c r="F142" i="12"/>
  <c r="G142" i="12"/>
  <c r="H142" i="12"/>
  <c r="H145" i="12" s="1"/>
  <c r="I142" i="12"/>
  <c r="J142" i="12"/>
  <c r="K142" i="12"/>
  <c r="L142" i="12"/>
  <c r="L145" i="12" s="1"/>
  <c r="D143" i="12"/>
  <c r="E143" i="12"/>
  <c r="F143" i="12"/>
  <c r="G143" i="12"/>
  <c r="H143" i="12"/>
  <c r="I143" i="12"/>
  <c r="J143" i="12"/>
  <c r="K143" i="12"/>
  <c r="L143" i="12"/>
  <c r="D144" i="12"/>
  <c r="E144" i="12"/>
  <c r="F144" i="12"/>
  <c r="G144" i="12"/>
  <c r="H144" i="12"/>
  <c r="I144" i="12"/>
  <c r="J144" i="12"/>
  <c r="K144" i="12"/>
  <c r="L144" i="12"/>
  <c r="C144" i="12"/>
  <c r="C143" i="12"/>
  <c r="C142" i="12"/>
  <c r="C141" i="12"/>
  <c r="C140" i="12"/>
  <c r="C139" i="12"/>
  <c r="C145" i="12" l="1"/>
  <c r="K145" i="12"/>
  <c r="F145" i="12"/>
  <c r="G145" i="12"/>
  <c r="J145" i="12"/>
  <c r="AC106" i="3"/>
  <c r="AB106" i="3"/>
  <c r="AA106" i="3"/>
  <c r="Z106" i="3"/>
  <c r="Y106" i="3"/>
  <c r="X106" i="3"/>
  <c r="W106" i="3"/>
  <c r="V106" i="3"/>
  <c r="F106" i="3"/>
  <c r="AC186" i="3" l="1"/>
  <c r="AB186" i="3"/>
  <c r="AA186" i="3"/>
  <c r="Z186" i="3"/>
  <c r="Y186" i="3"/>
  <c r="X186" i="3"/>
  <c r="W186" i="3"/>
  <c r="V186" i="3"/>
  <c r="F186" i="3"/>
  <c r="AC538" i="3" l="1"/>
  <c r="AB538" i="3"/>
  <c r="AA538" i="3"/>
  <c r="Z538" i="3"/>
  <c r="Y538" i="3"/>
  <c r="X538" i="3"/>
  <c r="W538" i="3"/>
  <c r="V538" i="3"/>
  <c r="V225" i="3"/>
  <c r="W225" i="3"/>
  <c r="X225" i="3"/>
  <c r="Y225" i="3"/>
  <c r="Z225" i="3"/>
  <c r="AA225" i="3"/>
  <c r="AB225" i="3"/>
  <c r="AC225" i="3"/>
  <c r="V433" i="3" l="1"/>
  <c r="W433" i="3"/>
  <c r="X433" i="3"/>
  <c r="Y433" i="3"/>
  <c r="Z433" i="3"/>
  <c r="AA433" i="3"/>
  <c r="AB433" i="3"/>
  <c r="AC433" i="3"/>
  <c r="F433" i="3"/>
  <c r="AC510" i="3"/>
  <c r="AB510" i="3"/>
  <c r="AA510" i="3"/>
  <c r="Z510" i="3"/>
  <c r="Y510" i="3"/>
  <c r="X510" i="3"/>
  <c r="W510" i="3"/>
  <c r="V510" i="3"/>
  <c r="F510" i="3"/>
  <c r="AC437" i="3"/>
  <c r="AB437" i="3"/>
  <c r="AA437" i="3"/>
  <c r="Z437" i="3"/>
  <c r="Y437" i="3"/>
  <c r="X437" i="3"/>
  <c r="W437" i="3"/>
  <c r="V437" i="3"/>
  <c r="F437" i="3"/>
  <c r="F284" i="3"/>
  <c r="V284" i="3"/>
  <c r="W284" i="3"/>
  <c r="X284" i="3"/>
  <c r="Y284" i="3"/>
  <c r="Z284" i="3"/>
  <c r="AA284" i="3"/>
  <c r="AB284" i="3"/>
  <c r="AC284" i="3"/>
  <c r="AC279" i="3" l="1"/>
  <c r="AB279" i="3"/>
  <c r="AA279" i="3"/>
  <c r="Z279" i="3"/>
  <c r="Y279" i="3"/>
  <c r="X279" i="3"/>
  <c r="W279" i="3"/>
  <c r="V279" i="3"/>
  <c r="F279" i="3"/>
  <c r="AC237" i="3"/>
  <c r="AB237" i="3"/>
  <c r="AA237" i="3"/>
  <c r="Z237" i="3"/>
  <c r="Y237" i="3"/>
  <c r="X237" i="3"/>
  <c r="W237" i="3"/>
  <c r="V237" i="3"/>
  <c r="F237" i="3"/>
  <c r="F225" i="3"/>
  <c r="AC135" i="3"/>
  <c r="AB135" i="3"/>
  <c r="AA135" i="3"/>
  <c r="Z135" i="3"/>
  <c r="Y135" i="3"/>
  <c r="X135" i="3"/>
  <c r="W135" i="3"/>
  <c r="V135" i="3"/>
  <c r="F135" i="3" l="1"/>
  <c r="AC58" i="3"/>
  <c r="AB58" i="3"/>
  <c r="AA58" i="3"/>
  <c r="Z58" i="3"/>
  <c r="Y58" i="3"/>
  <c r="X58" i="3"/>
  <c r="W58" i="3"/>
  <c r="V58" i="3"/>
  <c r="F58" i="3"/>
  <c r="F107" i="3"/>
  <c r="AC107" i="3"/>
  <c r="AB107" i="3"/>
  <c r="AA107" i="3"/>
  <c r="Z107" i="3"/>
  <c r="Y107" i="3"/>
  <c r="X107" i="3"/>
  <c r="W107" i="3"/>
  <c r="V107" i="3"/>
  <c r="AC485" i="3" l="1"/>
  <c r="AB485" i="3"/>
  <c r="AA485" i="3"/>
  <c r="Z485" i="3"/>
  <c r="Y485" i="3"/>
  <c r="X485" i="3"/>
  <c r="W485" i="3"/>
  <c r="V485" i="3"/>
  <c r="F485" i="3"/>
  <c r="AC78" i="3"/>
  <c r="AB78" i="3"/>
  <c r="AA78" i="3"/>
  <c r="Z78" i="3"/>
  <c r="Y78" i="3"/>
  <c r="X78" i="3"/>
  <c r="W78" i="3"/>
  <c r="V78" i="3"/>
  <c r="F78" i="3"/>
  <c r="AC271" i="3" l="1"/>
  <c r="AB271" i="3"/>
  <c r="AA271" i="3"/>
  <c r="Z271" i="3"/>
  <c r="Y271" i="3"/>
  <c r="X271" i="3"/>
  <c r="W271" i="3"/>
  <c r="V271" i="3"/>
  <c r="F271" i="3"/>
  <c r="AC258" i="3" l="1"/>
  <c r="AB258" i="3"/>
  <c r="AA258" i="3"/>
  <c r="Z258" i="3"/>
  <c r="Y258" i="3"/>
  <c r="X258" i="3"/>
  <c r="W258" i="3"/>
  <c r="V258" i="3"/>
  <c r="AC20" i="3" l="1"/>
  <c r="AB20" i="3"/>
  <c r="AA20" i="3"/>
  <c r="Z20" i="3"/>
  <c r="Y20" i="3"/>
  <c r="X20" i="3"/>
  <c r="W20" i="3"/>
  <c r="V20" i="3"/>
  <c r="F20" i="3"/>
  <c r="AC388" i="3" l="1"/>
  <c r="AB388" i="3"/>
  <c r="AA388" i="3"/>
  <c r="Z388" i="3"/>
  <c r="Y388" i="3"/>
  <c r="X388" i="3"/>
  <c r="W388" i="3"/>
  <c r="V388" i="3"/>
  <c r="AC382" i="3"/>
  <c r="AB382" i="3"/>
  <c r="AA382" i="3"/>
  <c r="Z382" i="3"/>
  <c r="Y382" i="3"/>
  <c r="X382" i="3"/>
  <c r="W382" i="3"/>
  <c r="V382" i="3"/>
  <c r="F382" i="3"/>
  <c r="F388" i="3"/>
  <c r="AC156" i="3" l="1"/>
  <c r="AB156" i="3"/>
  <c r="AA156" i="3"/>
  <c r="Z156" i="3"/>
  <c r="Y156" i="3"/>
  <c r="X156" i="3"/>
  <c r="W156" i="3"/>
  <c r="V156" i="3"/>
  <c r="F156" i="3"/>
  <c r="C33" i="7" l="1"/>
  <c r="C32" i="7"/>
  <c r="AC243" i="3" l="1"/>
  <c r="AB243" i="3"/>
  <c r="AA243" i="3"/>
  <c r="Z243" i="3"/>
  <c r="Y243" i="3"/>
  <c r="X243" i="3"/>
  <c r="W243" i="3"/>
  <c r="V243" i="3"/>
  <c r="F243" i="3"/>
  <c r="AC406" i="3" l="1"/>
  <c r="AB406" i="3"/>
  <c r="AA406" i="3"/>
  <c r="Z406" i="3"/>
  <c r="Y406" i="3"/>
  <c r="X406" i="3"/>
  <c r="W406" i="3"/>
  <c r="V406" i="3"/>
  <c r="F406" i="3"/>
  <c r="D23" i="7" l="1"/>
  <c r="D8" i="7"/>
  <c r="D9" i="7"/>
  <c r="D10" i="7"/>
  <c r="D11" i="7"/>
  <c r="D12" i="7"/>
  <c r="D13" i="7"/>
  <c r="D14" i="7"/>
  <c r="D15" i="7"/>
  <c r="D16" i="7"/>
  <c r="D17" i="7"/>
  <c r="D18" i="7"/>
  <c r="D19" i="7"/>
  <c r="D20" i="7"/>
  <c r="D21" i="7"/>
  <c r="D22" i="7"/>
  <c r="D7" i="7"/>
  <c r="F538" i="3"/>
  <c r="AC70" i="3" l="1"/>
  <c r="AB70" i="3"/>
  <c r="AA70" i="3"/>
  <c r="Z70" i="3"/>
  <c r="Y70" i="3"/>
  <c r="X70" i="3"/>
  <c r="W70" i="3"/>
  <c r="V70" i="3"/>
  <c r="F70" i="3"/>
  <c r="M27" i="7" l="1"/>
  <c r="O5" i="7"/>
  <c r="C31" i="7"/>
  <c r="AC491" i="3"/>
  <c r="AB491" i="3"/>
  <c r="AA491" i="3"/>
  <c r="Z491" i="3"/>
  <c r="Y491" i="3"/>
  <c r="X491" i="3"/>
  <c r="W491" i="3"/>
  <c r="V491" i="3"/>
  <c r="F491" i="3"/>
  <c r="AC457" i="3"/>
  <c r="AB457" i="3"/>
  <c r="AA457" i="3"/>
  <c r="Z457" i="3"/>
  <c r="Y457" i="3"/>
  <c r="X457" i="3"/>
  <c r="W457" i="3"/>
  <c r="V457" i="3"/>
  <c r="F457" i="3"/>
  <c r="AC493" i="3" l="1"/>
  <c r="AB493" i="3"/>
  <c r="AA493" i="3"/>
  <c r="Z493" i="3"/>
  <c r="Y493" i="3"/>
  <c r="X493" i="3"/>
  <c r="W493" i="3"/>
  <c r="V493" i="3"/>
  <c r="F493" i="3"/>
  <c r="F517" i="3" l="1"/>
  <c r="AC517" i="3"/>
  <c r="AB517" i="3"/>
  <c r="AA517" i="3"/>
  <c r="Z517" i="3"/>
  <c r="Y517" i="3"/>
  <c r="X517" i="3"/>
  <c r="W517" i="3"/>
  <c r="V517" i="3"/>
  <c r="AC129" i="3"/>
  <c r="AB129" i="3"/>
  <c r="AA129" i="3"/>
  <c r="Z129" i="3"/>
  <c r="Y129" i="3"/>
  <c r="X129" i="3"/>
  <c r="W129" i="3"/>
  <c r="V129" i="3"/>
  <c r="F129" i="3"/>
  <c r="AC518" i="3" l="1"/>
  <c r="AB518" i="3"/>
  <c r="AA518" i="3"/>
  <c r="Z518" i="3"/>
  <c r="Y518" i="3"/>
  <c r="X518" i="3"/>
  <c r="W518" i="3"/>
  <c r="V518" i="3"/>
  <c r="F518" i="3"/>
  <c r="AC89" i="3" l="1"/>
  <c r="AB89" i="3"/>
  <c r="AA89" i="3"/>
  <c r="Z89" i="3"/>
  <c r="Y89" i="3"/>
  <c r="X89" i="3"/>
  <c r="W89" i="3"/>
  <c r="V89" i="3"/>
  <c r="F89" i="3"/>
  <c r="AC113" i="3" l="1"/>
  <c r="AB113" i="3"/>
  <c r="AA113" i="3"/>
  <c r="Z113" i="3"/>
  <c r="Y113" i="3"/>
  <c r="X113" i="3"/>
  <c r="W113" i="3"/>
  <c r="V113" i="3"/>
  <c r="F113" i="3"/>
  <c r="AC413" i="3" l="1"/>
  <c r="AB413" i="3"/>
  <c r="AA413" i="3"/>
  <c r="Z413" i="3"/>
  <c r="Y413" i="3"/>
  <c r="X413" i="3"/>
  <c r="W413" i="3"/>
  <c r="V413" i="3"/>
  <c r="F413" i="3"/>
  <c r="AC224" i="3" l="1"/>
  <c r="AB224" i="3"/>
  <c r="AA224" i="3"/>
  <c r="Z224" i="3"/>
  <c r="Y224" i="3"/>
  <c r="X224" i="3"/>
  <c r="W224" i="3"/>
  <c r="V224" i="3"/>
  <c r="F224" i="3"/>
  <c r="AC376" i="3"/>
  <c r="AB376" i="3"/>
  <c r="AA376" i="3"/>
  <c r="Z376" i="3"/>
  <c r="Y376" i="3"/>
  <c r="X376" i="3"/>
  <c r="W376" i="3"/>
  <c r="V376" i="3"/>
  <c r="F376" i="3"/>
  <c r="AC373" i="3"/>
  <c r="AB373" i="3"/>
  <c r="AA373" i="3"/>
  <c r="Z373" i="3"/>
  <c r="Y373" i="3"/>
  <c r="X373" i="3"/>
  <c r="W373" i="3"/>
  <c r="V373" i="3"/>
  <c r="F373" i="3"/>
  <c r="F374" i="3"/>
  <c r="V374" i="3"/>
  <c r="W374" i="3"/>
  <c r="X374" i="3"/>
  <c r="Y374" i="3"/>
  <c r="Z374" i="3"/>
  <c r="AA374" i="3"/>
  <c r="AB374" i="3"/>
  <c r="AC374" i="3"/>
  <c r="AC507" i="3" l="1"/>
  <c r="AB507" i="3"/>
  <c r="AA507" i="3"/>
  <c r="Z507" i="3"/>
  <c r="Y507" i="3"/>
  <c r="X507" i="3"/>
  <c r="W507" i="3"/>
  <c r="V507" i="3"/>
  <c r="F507" i="3"/>
  <c r="AC47" i="3" l="1"/>
  <c r="AB47" i="3"/>
  <c r="AA47" i="3"/>
  <c r="Z47" i="3"/>
  <c r="Y47" i="3"/>
  <c r="X47" i="3"/>
  <c r="W47" i="3"/>
  <c r="V47" i="3"/>
  <c r="F47" i="3"/>
  <c r="AC455" i="3"/>
  <c r="AB455" i="3"/>
  <c r="AA455" i="3"/>
  <c r="Z455" i="3"/>
  <c r="Y455" i="3"/>
  <c r="X455" i="3"/>
  <c r="W455" i="3"/>
  <c r="V455" i="3"/>
  <c r="F455" i="3"/>
  <c r="AC153" i="3" l="1"/>
  <c r="AB153" i="3"/>
  <c r="AA153" i="3"/>
  <c r="Z153" i="3"/>
  <c r="Y153" i="3"/>
  <c r="X153" i="3"/>
  <c r="W153" i="3"/>
  <c r="V153" i="3"/>
  <c r="F153" i="3"/>
  <c r="AC500" i="3"/>
  <c r="AB500" i="3"/>
  <c r="AA500" i="3"/>
  <c r="Z500" i="3"/>
  <c r="Y500" i="3"/>
  <c r="X500" i="3"/>
  <c r="W500" i="3"/>
  <c r="V500" i="3"/>
  <c r="AC499" i="3"/>
  <c r="AB499" i="3"/>
  <c r="AA499" i="3"/>
  <c r="Z499" i="3"/>
  <c r="Y499" i="3"/>
  <c r="X499" i="3"/>
  <c r="W499" i="3"/>
  <c r="V499" i="3"/>
  <c r="AC303" i="3"/>
  <c r="AB303" i="3"/>
  <c r="AA303" i="3"/>
  <c r="Z303" i="3"/>
  <c r="Y303" i="3"/>
  <c r="X303" i="3"/>
  <c r="W303" i="3"/>
  <c r="V303" i="3"/>
  <c r="AC302" i="3"/>
  <c r="AB302" i="3"/>
  <c r="AA302" i="3"/>
  <c r="Z302" i="3"/>
  <c r="Y302" i="3"/>
  <c r="X302" i="3"/>
  <c r="W302" i="3"/>
  <c r="V302" i="3"/>
  <c r="AC537" i="3"/>
  <c r="AB537" i="3"/>
  <c r="AA537" i="3"/>
  <c r="Z537" i="3"/>
  <c r="Y537" i="3"/>
  <c r="X537" i="3"/>
  <c r="W537" i="3"/>
  <c r="V537" i="3"/>
  <c r="F537" i="3"/>
  <c r="AC525" i="3" l="1"/>
  <c r="AB525" i="3"/>
  <c r="AA525" i="3"/>
  <c r="Z525" i="3"/>
  <c r="Y525" i="3"/>
  <c r="X525" i="3"/>
  <c r="W525" i="3"/>
  <c r="V525" i="3"/>
  <c r="F525" i="3"/>
  <c r="AC541" i="3"/>
  <c r="AB541" i="3"/>
  <c r="AA541" i="3"/>
  <c r="Z541" i="3"/>
  <c r="Y541" i="3"/>
  <c r="X541" i="3"/>
  <c r="W541" i="3"/>
  <c r="V541" i="3"/>
  <c r="F541" i="3"/>
  <c r="AC529" i="3"/>
  <c r="AB529" i="3"/>
  <c r="AA529" i="3"/>
  <c r="Z529" i="3"/>
  <c r="Y529" i="3"/>
  <c r="X529" i="3"/>
  <c r="W529" i="3"/>
  <c r="V529" i="3"/>
  <c r="F529" i="3"/>
  <c r="AC331" i="3"/>
  <c r="AB331" i="3"/>
  <c r="AA331" i="3"/>
  <c r="Z331" i="3"/>
  <c r="Y331" i="3"/>
  <c r="X331" i="3"/>
  <c r="W331" i="3"/>
  <c r="V331" i="3"/>
  <c r="F331" i="3"/>
  <c r="AC240" i="3"/>
  <c r="AB240" i="3"/>
  <c r="AA240" i="3"/>
  <c r="Z240" i="3"/>
  <c r="Y240" i="3"/>
  <c r="X240" i="3"/>
  <c r="W240" i="3"/>
  <c r="V240" i="3"/>
  <c r="F240" i="3"/>
  <c r="AC339" i="3" l="1"/>
  <c r="AB339" i="3"/>
  <c r="AA339" i="3"/>
  <c r="Z339" i="3"/>
  <c r="Y339" i="3"/>
  <c r="X339" i="3"/>
  <c r="W339" i="3"/>
  <c r="V339" i="3"/>
  <c r="F339" i="3"/>
  <c r="AC489" i="3" l="1"/>
  <c r="AB489" i="3"/>
  <c r="AA489" i="3"/>
  <c r="Z489" i="3"/>
  <c r="Y489" i="3"/>
  <c r="X489" i="3"/>
  <c r="W489" i="3"/>
  <c r="V489" i="3"/>
  <c r="F489" i="3"/>
  <c r="AC369" i="3" l="1"/>
  <c r="AB369" i="3"/>
  <c r="AA369" i="3"/>
  <c r="Z369" i="3"/>
  <c r="Y369" i="3"/>
  <c r="X369" i="3"/>
  <c r="W369" i="3"/>
  <c r="V369" i="3"/>
  <c r="AC175" i="3"/>
  <c r="AB175" i="3"/>
  <c r="AA175" i="3"/>
  <c r="Z175" i="3"/>
  <c r="Y175" i="3"/>
  <c r="X175" i="3"/>
  <c r="W175" i="3"/>
  <c r="V175" i="3"/>
  <c r="AC15" i="3"/>
  <c r="AB15" i="3"/>
  <c r="AA15" i="3"/>
  <c r="Z15" i="3"/>
  <c r="Y15" i="3"/>
  <c r="X15" i="3"/>
  <c r="W15" i="3"/>
  <c r="V15" i="3"/>
  <c r="AC494" i="3"/>
  <c r="AB494" i="3"/>
  <c r="AA494" i="3"/>
  <c r="Z494" i="3"/>
  <c r="Y494" i="3"/>
  <c r="X494" i="3"/>
  <c r="W494" i="3"/>
  <c r="V494" i="3"/>
  <c r="F494" i="3"/>
  <c r="AC492" i="3"/>
  <c r="AB492" i="3"/>
  <c r="AA492" i="3"/>
  <c r="Z492" i="3"/>
  <c r="Y492" i="3"/>
  <c r="X492" i="3"/>
  <c r="W492" i="3"/>
  <c r="V492" i="3"/>
  <c r="F492" i="3"/>
  <c r="AC488" i="3"/>
  <c r="AB488" i="3"/>
  <c r="AA488" i="3"/>
  <c r="Z488" i="3"/>
  <c r="Y488" i="3"/>
  <c r="X488" i="3"/>
  <c r="W488" i="3"/>
  <c r="V488" i="3"/>
  <c r="F488" i="3"/>
  <c r="AC523" i="3"/>
  <c r="AB523" i="3"/>
  <c r="AA523" i="3"/>
  <c r="Z523" i="3"/>
  <c r="Y523" i="3"/>
  <c r="X523" i="3"/>
  <c r="W523" i="3"/>
  <c r="V523" i="3"/>
  <c r="AC359" i="3"/>
  <c r="AB359" i="3"/>
  <c r="AA359" i="3"/>
  <c r="Z359" i="3"/>
  <c r="Y359" i="3"/>
  <c r="X359" i="3"/>
  <c r="W359" i="3"/>
  <c r="V359" i="3"/>
  <c r="AC308" i="3"/>
  <c r="AB308" i="3"/>
  <c r="AA308" i="3"/>
  <c r="Z308" i="3"/>
  <c r="Y308" i="3"/>
  <c r="X308" i="3"/>
  <c r="W308" i="3"/>
  <c r="V308" i="3"/>
  <c r="AC257" i="3"/>
  <c r="AB257" i="3"/>
  <c r="AA257" i="3"/>
  <c r="Z257" i="3"/>
  <c r="Y257" i="3"/>
  <c r="X257" i="3"/>
  <c r="W257" i="3"/>
  <c r="V257" i="3"/>
  <c r="AC255" i="3"/>
  <c r="AB255" i="3"/>
  <c r="AA255" i="3"/>
  <c r="Z255" i="3"/>
  <c r="Y255" i="3"/>
  <c r="X255" i="3"/>
  <c r="W255" i="3"/>
  <c r="V255" i="3"/>
  <c r="AC238" i="3"/>
  <c r="AB238" i="3"/>
  <c r="AA238" i="3"/>
  <c r="Z238" i="3"/>
  <c r="Y238" i="3"/>
  <c r="X238" i="3"/>
  <c r="W238" i="3"/>
  <c r="V238" i="3"/>
  <c r="AC236" i="3"/>
  <c r="AB236" i="3"/>
  <c r="AA236" i="3"/>
  <c r="Z236" i="3"/>
  <c r="Y236" i="3"/>
  <c r="X236" i="3"/>
  <c r="W236" i="3"/>
  <c r="V236" i="3"/>
  <c r="AC148" i="3"/>
  <c r="AB148" i="3"/>
  <c r="AA148" i="3"/>
  <c r="Z148" i="3"/>
  <c r="Y148" i="3"/>
  <c r="X148" i="3"/>
  <c r="W148" i="3"/>
  <c r="V148" i="3"/>
  <c r="AC141" i="3"/>
  <c r="AB141" i="3"/>
  <c r="AA141" i="3"/>
  <c r="Z141" i="3"/>
  <c r="Y141" i="3"/>
  <c r="X141" i="3"/>
  <c r="W141" i="3"/>
  <c r="V141" i="3"/>
  <c r="Z128" i="3"/>
  <c r="AC128" i="3"/>
  <c r="AB128" i="3"/>
  <c r="AA128" i="3"/>
  <c r="Y128" i="3"/>
  <c r="X128" i="3"/>
  <c r="W128" i="3"/>
  <c r="V128" i="3"/>
  <c r="AC79" i="3"/>
  <c r="AB79" i="3"/>
  <c r="AA79" i="3"/>
  <c r="Z79" i="3"/>
  <c r="Y79" i="3"/>
  <c r="X79" i="3"/>
  <c r="W79" i="3"/>
  <c r="V79" i="3"/>
  <c r="AC123" i="3"/>
  <c r="AB123" i="3"/>
  <c r="AA123" i="3"/>
  <c r="Z123" i="3"/>
  <c r="Y123" i="3"/>
  <c r="X123" i="3"/>
  <c r="W123" i="3"/>
  <c r="V123" i="3"/>
  <c r="F123" i="3" l="1"/>
  <c r="F175" i="3" l="1"/>
  <c r="F128" i="3"/>
  <c r="F499" i="3"/>
  <c r="F369" i="3"/>
  <c r="F236" i="3"/>
  <c r="F255" i="3"/>
  <c r="F15" i="3"/>
  <c r="F79" i="3"/>
  <c r="F148" i="3"/>
  <c r="F359" i="3"/>
  <c r="F523" i="3"/>
  <c r="F500" i="3"/>
  <c r="F238" i="3" l="1"/>
  <c r="AC436" i="3" l="1"/>
  <c r="AB436" i="3"/>
  <c r="AA436" i="3"/>
  <c r="Z436" i="3"/>
  <c r="Y436" i="3"/>
  <c r="X436" i="3"/>
  <c r="W436" i="3"/>
  <c r="V436" i="3"/>
  <c r="F436" i="3"/>
  <c r="F141" i="3" l="1"/>
  <c r="AC314" i="3" l="1"/>
  <c r="AB314" i="3"/>
  <c r="AA314" i="3"/>
  <c r="Z314" i="3"/>
  <c r="Y314" i="3"/>
  <c r="X314" i="3"/>
  <c r="W314" i="3"/>
  <c r="V314" i="3"/>
  <c r="AC196" i="3" l="1"/>
  <c r="AB196" i="3"/>
  <c r="AA196" i="3"/>
  <c r="Z196" i="3"/>
  <c r="Y196" i="3"/>
  <c r="X196" i="3"/>
  <c r="W196" i="3"/>
  <c r="V196" i="3"/>
  <c r="F196" i="3"/>
  <c r="AC512" i="3" l="1"/>
  <c r="AB512" i="3"/>
  <c r="AA512" i="3"/>
  <c r="Z512" i="3"/>
  <c r="Y512" i="3"/>
  <c r="X512" i="3"/>
  <c r="W512" i="3"/>
  <c r="V512" i="3"/>
  <c r="F512" i="3"/>
  <c r="AC408" i="3" l="1"/>
  <c r="AB408" i="3"/>
  <c r="AA408" i="3"/>
  <c r="Z408" i="3"/>
  <c r="Y408" i="3"/>
  <c r="X408" i="3"/>
  <c r="W408" i="3"/>
  <c r="V408" i="3"/>
  <c r="F408" i="3"/>
  <c r="AC349" i="3" l="1"/>
  <c r="AB349" i="3"/>
  <c r="AA349" i="3"/>
  <c r="Z349" i="3"/>
  <c r="Y349" i="3"/>
  <c r="X349" i="3"/>
  <c r="W349" i="3"/>
  <c r="V349" i="3"/>
  <c r="F349" i="3"/>
  <c r="AC326" i="3" l="1"/>
  <c r="AB326" i="3"/>
  <c r="AA326" i="3"/>
  <c r="Z326" i="3"/>
  <c r="Y326" i="3"/>
  <c r="X326" i="3"/>
  <c r="W326" i="3"/>
  <c r="V326" i="3"/>
  <c r="F326" i="3"/>
  <c r="AC289" i="3" l="1"/>
  <c r="AB289" i="3"/>
  <c r="AA289" i="3"/>
  <c r="Z289" i="3"/>
  <c r="Y289" i="3"/>
  <c r="X289" i="3"/>
  <c r="W289" i="3"/>
  <c r="V289" i="3"/>
  <c r="F289" i="3"/>
  <c r="AC405" i="3" l="1"/>
  <c r="AB405" i="3"/>
  <c r="AA405" i="3"/>
  <c r="Z405" i="3"/>
  <c r="Y405" i="3"/>
  <c r="X405" i="3"/>
  <c r="W405" i="3"/>
  <c r="V405" i="3"/>
  <c r="F308" i="3"/>
  <c r="F314" i="3"/>
  <c r="F405" i="3"/>
  <c r="AC330" i="3"/>
  <c r="AB330" i="3"/>
  <c r="AA330" i="3"/>
  <c r="Z330" i="3"/>
  <c r="Y330" i="3"/>
  <c r="X330" i="3"/>
  <c r="W330" i="3"/>
  <c r="V330" i="3"/>
  <c r="F330" i="3"/>
  <c r="AC487" i="3" l="1"/>
  <c r="AB487" i="3"/>
  <c r="AA487" i="3"/>
  <c r="Z487" i="3"/>
  <c r="Y487" i="3"/>
  <c r="X487" i="3"/>
  <c r="W487" i="3"/>
  <c r="V487" i="3"/>
  <c r="AC474" i="3"/>
  <c r="AB474" i="3"/>
  <c r="AA474" i="3"/>
  <c r="Z474" i="3"/>
  <c r="Y474" i="3"/>
  <c r="X474" i="3"/>
  <c r="W474" i="3"/>
  <c r="V474" i="3"/>
  <c r="F474" i="3"/>
  <c r="F487" i="3" l="1"/>
  <c r="AB239" i="3" l="1"/>
  <c r="AA239" i="3"/>
  <c r="Z239" i="3"/>
  <c r="V239" i="3"/>
  <c r="W239" i="3"/>
  <c r="Y239" i="3"/>
  <c r="X239" i="3"/>
  <c r="AC239" i="3"/>
  <c r="F239" i="3"/>
  <c r="N7" i="6" l="1"/>
  <c r="D56" i="11"/>
  <c r="E56" i="11"/>
  <c r="F56" i="11"/>
  <c r="G56" i="11"/>
  <c r="H56" i="11"/>
  <c r="I56" i="11"/>
  <c r="J56" i="11"/>
  <c r="K56" i="11"/>
  <c r="L56" i="11"/>
  <c r="M56" i="11"/>
  <c r="C56" i="11"/>
  <c r="U21" i="6" l="1"/>
  <c r="N34" i="6" s="1"/>
  <c r="T21" i="6"/>
  <c r="N29" i="6" s="1"/>
  <c r="S21" i="6"/>
  <c r="N28" i="6" s="1"/>
  <c r="R21" i="6"/>
  <c r="N27" i="6" s="1"/>
  <c r="Q21" i="6"/>
  <c r="N33" i="6" s="1"/>
  <c r="P21" i="6"/>
  <c r="N31" i="6" s="1"/>
  <c r="O21" i="6"/>
  <c r="N32" i="6" s="1"/>
  <c r="N21" i="6"/>
  <c r="N30" i="6" s="1"/>
  <c r="U20" i="6"/>
  <c r="T20" i="6"/>
  <c r="S20" i="6"/>
  <c r="R20" i="6"/>
  <c r="Q20" i="6"/>
  <c r="P20" i="6"/>
  <c r="O20" i="6"/>
  <c r="N20" i="6"/>
  <c r="U19" i="6"/>
  <c r="T19" i="6"/>
  <c r="S19" i="6"/>
  <c r="R19" i="6"/>
  <c r="Q19" i="6"/>
  <c r="P19" i="6"/>
  <c r="O19" i="6"/>
  <c r="N19" i="6"/>
  <c r="U18" i="6"/>
  <c r="T18" i="6"/>
  <c r="S18" i="6"/>
  <c r="R18" i="6"/>
  <c r="Q18" i="6"/>
  <c r="P18" i="6"/>
  <c r="O18" i="6"/>
  <c r="N18" i="6"/>
  <c r="U17" i="6"/>
  <c r="T17" i="6"/>
  <c r="S17" i="6"/>
  <c r="R17" i="6"/>
  <c r="Q17" i="6"/>
  <c r="P17" i="6"/>
  <c r="O17" i="6"/>
  <c r="N17" i="6"/>
  <c r="U16" i="6"/>
  <c r="T16" i="6"/>
  <c r="S16" i="6"/>
  <c r="R16" i="6"/>
  <c r="Q16" i="6"/>
  <c r="P16" i="6"/>
  <c r="O16" i="6"/>
  <c r="N16" i="6"/>
  <c r="U15" i="6"/>
  <c r="T15" i="6"/>
  <c r="S15" i="6"/>
  <c r="R15" i="6"/>
  <c r="Q15" i="6"/>
  <c r="P15" i="6"/>
  <c r="O15" i="6"/>
  <c r="N15" i="6"/>
  <c r="U14" i="6"/>
  <c r="T14" i="6"/>
  <c r="S14" i="6"/>
  <c r="R14" i="6"/>
  <c r="Q14" i="6"/>
  <c r="P14" i="6"/>
  <c r="O14" i="6"/>
  <c r="N14" i="6"/>
  <c r="U13" i="6"/>
  <c r="T13" i="6"/>
  <c r="S13" i="6"/>
  <c r="R13" i="6"/>
  <c r="Q13" i="6"/>
  <c r="P13" i="6"/>
  <c r="O13" i="6"/>
  <c r="N13" i="6"/>
  <c r="U12" i="6"/>
  <c r="T12" i="6"/>
  <c r="S12" i="6"/>
  <c r="R12" i="6"/>
  <c r="Q12" i="6"/>
  <c r="P12" i="6"/>
  <c r="O12" i="6"/>
  <c r="N12" i="6"/>
  <c r="U11" i="6"/>
  <c r="T11" i="6"/>
  <c r="S11" i="6"/>
  <c r="R11" i="6"/>
  <c r="Q11" i="6"/>
  <c r="P11" i="6"/>
  <c r="O11" i="6"/>
  <c r="N11" i="6"/>
  <c r="U10" i="6"/>
  <c r="T10" i="6"/>
  <c r="S10" i="6"/>
  <c r="R10" i="6"/>
  <c r="Q10" i="6"/>
  <c r="P10" i="6"/>
  <c r="O10" i="6"/>
  <c r="N10" i="6"/>
  <c r="U9" i="6"/>
  <c r="T9" i="6"/>
  <c r="S9" i="6"/>
  <c r="R9" i="6"/>
  <c r="Q9" i="6"/>
  <c r="P9" i="6"/>
  <c r="O9" i="6"/>
  <c r="N9" i="6"/>
  <c r="U8" i="6"/>
  <c r="T8" i="6"/>
  <c r="S8" i="6"/>
  <c r="R8" i="6"/>
  <c r="Q8" i="6"/>
  <c r="P8" i="6"/>
  <c r="O8" i="6"/>
  <c r="N8" i="6"/>
  <c r="U7" i="6"/>
  <c r="T7" i="6"/>
  <c r="S7" i="6"/>
  <c r="R7" i="6"/>
  <c r="Q7" i="6"/>
  <c r="P7" i="6"/>
  <c r="O7" i="6"/>
  <c r="U6" i="6"/>
  <c r="T6" i="6"/>
  <c r="S6" i="6"/>
  <c r="R6" i="6"/>
  <c r="Q6" i="6"/>
  <c r="P6" i="6"/>
  <c r="O6" i="6"/>
  <c r="N6" i="6"/>
  <c r="E17" i="5"/>
  <c r="E16" i="5"/>
  <c r="E15" i="5"/>
  <c r="E14" i="5"/>
  <c r="E13" i="5"/>
  <c r="E12" i="5"/>
  <c r="E11" i="5"/>
  <c r="E10" i="5"/>
  <c r="E9" i="5"/>
  <c r="E8" i="5"/>
  <c r="C29" i="7"/>
  <c r="C30" i="7"/>
  <c r="M18" i="7"/>
  <c r="M17" i="7"/>
  <c r="M16" i="7"/>
  <c r="M15" i="7"/>
  <c r="M14" i="7"/>
  <c r="M13" i="7"/>
  <c r="M12" i="7"/>
  <c r="M11" i="7"/>
  <c r="M10" i="7"/>
  <c r="M9" i="7"/>
  <c r="M8" i="7"/>
  <c r="M7" i="7"/>
  <c r="N7" i="7" s="1"/>
  <c r="M19" i="7"/>
  <c r="M20" i="7"/>
  <c r="M21" i="7"/>
  <c r="M22" i="7"/>
  <c r="M23" i="7"/>
  <c r="M24" i="7"/>
  <c r="M25" i="7"/>
  <c r="M26" i="7"/>
  <c r="U12" i="7"/>
  <c r="O6" i="7"/>
  <c r="AC559" i="3"/>
  <c r="AB559" i="3"/>
  <c r="AA559" i="3"/>
  <c r="Z559" i="3"/>
  <c r="Y559" i="3"/>
  <c r="X559" i="3"/>
  <c r="W559" i="3"/>
  <c r="V559" i="3"/>
  <c r="F559" i="3"/>
  <c r="AC558" i="3"/>
  <c r="AB558" i="3"/>
  <c r="AA558" i="3"/>
  <c r="Z558" i="3"/>
  <c r="Y558" i="3"/>
  <c r="X558" i="3"/>
  <c r="W558" i="3"/>
  <c r="V558" i="3"/>
  <c r="F558" i="3"/>
  <c r="AC557" i="3"/>
  <c r="AB557" i="3"/>
  <c r="AA557" i="3"/>
  <c r="Z557" i="3"/>
  <c r="Y557" i="3"/>
  <c r="X557" i="3"/>
  <c r="W557" i="3"/>
  <c r="V557" i="3"/>
  <c r="F557" i="3"/>
  <c r="AC556" i="3"/>
  <c r="AB556" i="3"/>
  <c r="AA556" i="3"/>
  <c r="Z556" i="3"/>
  <c r="Y556" i="3"/>
  <c r="X556" i="3"/>
  <c r="W556" i="3"/>
  <c r="V556" i="3"/>
  <c r="F556" i="3"/>
  <c r="AC555" i="3"/>
  <c r="AB555" i="3"/>
  <c r="AA555" i="3"/>
  <c r="Z555" i="3"/>
  <c r="Y555" i="3"/>
  <c r="X555" i="3"/>
  <c r="W555" i="3"/>
  <c r="V555" i="3"/>
  <c r="F555" i="3"/>
  <c r="AC554" i="3"/>
  <c r="AB554" i="3"/>
  <c r="AA554" i="3"/>
  <c r="Z554" i="3"/>
  <c r="Y554" i="3"/>
  <c r="X554" i="3"/>
  <c r="W554" i="3"/>
  <c r="V554" i="3"/>
  <c r="F554" i="3"/>
  <c r="AC553" i="3"/>
  <c r="AB553" i="3"/>
  <c r="AA553" i="3"/>
  <c r="Z553" i="3"/>
  <c r="Y553" i="3"/>
  <c r="X553" i="3"/>
  <c r="W553" i="3"/>
  <c r="V553" i="3"/>
  <c r="F553" i="3"/>
  <c r="AC552" i="3"/>
  <c r="AB552" i="3"/>
  <c r="AA552" i="3"/>
  <c r="Z552" i="3"/>
  <c r="Y552" i="3"/>
  <c r="X552" i="3"/>
  <c r="W552" i="3"/>
  <c r="V552" i="3"/>
  <c r="F552" i="3"/>
  <c r="AC551" i="3"/>
  <c r="AB551" i="3"/>
  <c r="AA551" i="3"/>
  <c r="Z551" i="3"/>
  <c r="Y551" i="3"/>
  <c r="X551" i="3"/>
  <c r="W551" i="3"/>
  <c r="V551" i="3"/>
  <c r="F551" i="3"/>
  <c r="AC550" i="3"/>
  <c r="AB550" i="3"/>
  <c r="AA550" i="3"/>
  <c r="Z550" i="3"/>
  <c r="Y550" i="3"/>
  <c r="X550" i="3"/>
  <c r="W550" i="3"/>
  <c r="V550" i="3"/>
  <c r="F550" i="3"/>
  <c r="AC549" i="3"/>
  <c r="AB549" i="3"/>
  <c r="AA549" i="3"/>
  <c r="Z549" i="3"/>
  <c r="Y549" i="3"/>
  <c r="X549" i="3"/>
  <c r="W549" i="3"/>
  <c r="V549" i="3"/>
  <c r="F549" i="3"/>
  <c r="AC548" i="3"/>
  <c r="AB548" i="3"/>
  <c r="AA548" i="3"/>
  <c r="Z548" i="3"/>
  <c r="Y548" i="3"/>
  <c r="X548" i="3"/>
  <c r="W548" i="3"/>
  <c r="V548" i="3"/>
  <c r="F548" i="3"/>
  <c r="AC547" i="3"/>
  <c r="AB547" i="3"/>
  <c r="AA547" i="3"/>
  <c r="Z547" i="3"/>
  <c r="Y547" i="3"/>
  <c r="X547" i="3"/>
  <c r="W547" i="3"/>
  <c r="V547" i="3"/>
  <c r="F547" i="3"/>
  <c r="AC546" i="3"/>
  <c r="AB546" i="3"/>
  <c r="AA546" i="3"/>
  <c r="Z546" i="3"/>
  <c r="Y546" i="3"/>
  <c r="X546" i="3"/>
  <c r="W546" i="3"/>
  <c r="V546" i="3"/>
  <c r="F546" i="3"/>
  <c r="AC545" i="3"/>
  <c r="AB545" i="3"/>
  <c r="AA545" i="3"/>
  <c r="Z545" i="3"/>
  <c r="Y545" i="3"/>
  <c r="X545" i="3"/>
  <c r="W545" i="3"/>
  <c r="V545" i="3"/>
  <c r="F545" i="3"/>
  <c r="AC544" i="3"/>
  <c r="AB544" i="3"/>
  <c r="AA544" i="3"/>
  <c r="Z544" i="3"/>
  <c r="Y544" i="3"/>
  <c r="X544" i="3"/>
  <c r="W544" i="3"/>
  <c r="V544" i="3"/>
  <c r="F544" i="3"/>
  <c r="AC543" i="3"/>
  <c r="AB543" i="3"/>
  <c r="AA543" i="3"/>
  <c r="Z543" i="3"/>
  <c r="Y543" i="3"/>
  <c r="X543" i="3"/>
  <c r="W543" i="3"/>
  <c r="V543" i="3"/>
  <c r="F543" i="3"/>
  <c r="AC542" i="3"/>
  <c r="AB542" i="3"/>
  <c r="AA542" i="3"/>
  <c r="Z542" i="3"/>
  <c r="Y542" i="3"/>
  <c r="X542" i="3"/>
  <c r="W542" i="3"/>
  <c r="V542" i="3"/>
  <c r="F542" i="3"/>
  <c r="AC540" i="3"/>
  <c r="AB540" i="3"/>
  <c r="AA540" i="3"/>
  <c r="Z540" i="3"/>
  <c r="Y540" i="3"/>
  <c r="X540" i="3"/>
  <c r="W540" i="3"/>
  <c r="V540" i="3"/>
  <c r="F540" i="3"/>
  <c r="AC539" i="3"/>
  <c r="AB539" i="3"/>
  <c r="AA539" i="3"/>
  <c r="Z539" i="3"/>
  <c r="Y539" i="3"/>
  <c r="X539" i="3"/>
  <c r="W539" i="3"/>
  <c r="V539" i="3"/>
  <c r="F539" i="3"/>
  <c r="AC536" i="3"/>
  <c r="AB536" i="3"/>
  <c r="AA536" i="3"/>
  <c r="Z536" i="3"/>
  <c r="Y536" i="3"/>
  <c r="X536" i="3"/>
  <c r="W536" i="3"/>
  <c r="V536" i="3"/>
  <c r="F536" i="3"/>
  <c r="AC535" i="3"/>
  <c r="AB535" i="3"/>
  <c r="AA535" i="3"/>
  <c r="Z535" i="3"/>
  <c r="Y535" i="3"/>
  <c r="X535" i="3"/>
  <c r="W535" i="3"/>
  <c r="V535" i="3"/>
  <c r="F535" i="3"/>
  <c r="AC534" i="3"/>
  <c r="AB534" i="3"/>
  <c r="AA534" i="3"/>
  <c r="Z534" i="3"/>
  <c r="Y534" i="3"/>
  <c r="X534" i="3"/>
  <c r="W534" i="3"/>
  <c r="V534" i="3"/>
  <c r="F534" i="3"/>
  <c r="AC533" i="3"/>
  <c r="AB533" i="3"/>
  <c r="AA533" i="3"/>
  <c r="Z533" i="3"/>
  <c r="Y533" i="3"/>
  <c r="X533" i="3"/>
  <c r="W533" i="3"/>
  <c r="V533" i="3"/>
  <c r="F533" i="3"/>
  <c r="AC532" i="3"/>
  <c r="AB532" i="3"/>
  <c r="AA532" i="3"/>
  <c r="Z532" i="3"/>
  <c r="Y532" i="3"/>
  <c r="X532" i="3"/>
  <c r="W532" i="3"/>
  <c r="V532" i="3"/>
  <c r="F532" i="3"/>
  <c r="AC531" i="3"/>
  <c r="AB531" i="3"/>
  <c r="AA531" i="3"/>
  <c r="Z531" i="3"/>
  <c r="Y531" i="3"/>
  <c r="X531" i="3"/>
  <c r="W531" i="3"/>
  <c r="V531" i="3"/>
  <c r="F531" i="3"/>
  <c r="AC530" i="3"/>
  <c r="AB530" i="3"/>
  <c r="AA530" i="3"/>
  <c r="Z530" i="3"/>
  <c r="Y530" i="3"/>
  <c r="X530" i="3"/>
  <c r="W530" i="3"/>
  <c r="V530" i="3"/>
  <c r="F530" i="3"/>
  <c r="AC528" i="3"/>
  <c r="AB528" i="3"/>
  <c r="AA528" i="3"/>
  <c r="Z528" i="3"/>
  <c r="Y528" i="3"/>
  <c r="X528" i="3"/>
  <c r="W528" i="3"/>
  <c r="V528" i="3"/>
  <c r="F528" i="3"/>
  <c r="AC527" i="3"/>
  <c r="AB527" i="3"/>
  <c r="AA527" i="3"/>
  <c r="Z527" i="3"/>
  <c r="Y527" i="3"/>
  <c r="X527" i="3"/>
  <c r="W527" i="3"/>
  <c r="V527" i="3"/>
  <c r="F527" i="3"/>
  <c r="AC526" i="3"/>
  <c r="AB526" i="3"/>
  <c r="AA526" i="3"/>
  <c r="Z526" i="3"/>
  <c r="Y526" i="3"/>
  <c r="X526" i="3"/>
  <c r="W526" i="3"/>
  <c r="V526" i="3"/>
  <c r="F526" i="3"/>
  <c r="AC524" i="3"/>
  <c r="AB524" i="3"/>
  <c r="AA524" i="3"/>
  <c r="Z524" i="3"/>
  <c r="Y524" i="3"/>
  <c r="X524" i="3"/>
  <c r="W524" i="3"/>
  <c r="V524" i="3"/>
  <c r="F524" i="3"/>
  <c r="AC522" i="3"/>
  <c r="AB522" i="3"/>
  <c r="AA522" i="3"/>
  <c r="Z522" i="3"/>
  <c r="Y522" i="3"/>
  <c r="X522" i="3"/>
  <c r="W522" i="3"/>
  <c r="V522" i="3"/>
  <c r="F522" i="3"/>
  <c r="AC521" i="3"/>
  <c r="AB521" i="3"/>
  <c r="AA521" i="3"/>
  <c r="Z521" i="3"/>
  <c r="Y521" i="3"/>
  <c r="X521" i="3"/>
  <c r="W521" i="3"/>
  <c r="V521" i="3"/>
  <c r="F521" i="3"/>
  <c r="AC520" i="3"/>
  <c r="AB520" i="3"/>
  <c r="AA520" i="3"/>
  <c r="Z520" i="3"/>
  <c r="Y520" i="3"/>
  <c r="X520" i="3"/>
  <c r="W520" i="3"/>
  <c r="V520" i="3"/>
  <c r="F520" i="3"/>
  <c r="AC519" i="3"/>
  <c r="AB519" i="3"/>
  <c r="AA519" i="3"/>
  <c r="Z519" i="3"/>
  <c r="Y519" i="3"/>
  <c r="X519" i="3"/>
  <c r="W519" i="3"/>
  <c r="V519" i="3"/>
  <c r="F519" i="3"/>
  <c r="AC516" i="3"/>
  <c r="AB516" i="3"/>
  <c r="AA516" i="3"/>
  <c r="Z516" i="3"/>
  <c r="Y516" i="3"/>
  <c r="X516" i="3"/>
  <c r="W516" i="3"/>
  <c r="V516" i="3"/>
  <c r="F516" i="3"/>
  <c r="AC515" i="3"/>
  <c r="AB515" i="3"/>
  <c r="AA515" i="3"/>
  <c r="Z515" i="3"/>
  <c r="Y515" i="3"/>
  <c r="X515" i="3"/>
  <c r="W515" i="3"/>
  <c r="V515" i="3"/>
  <c r="F515" i="3"/>
  <c r="AC514" i="3"/>
  <c r="AB514" i="3"/>
  <c r="AA514" i="3"/>
  <c r="Z514" i="3"/>
  <c r="Y514" i="3"/>
  <c r="X514" i="3"/>
  <c r="W514" i="3"/>
  <c r="V514" i="3"/>
  <c r="F514" i="3"/>
  <c r="AC513" i="3"/>
  <c r="AB513" i="3"/>
  <c r="AA513" i="3"/>
  <c r="Z513" i="3"/>
  <c r="Y513" i="3"/>
  <c r="X513" i="3"/>
  <c r="W513" i="3"/>
  <c r="V513" i="3"/>
  <c r="F513" i="3"/>
  <c r="AC511" i="3"/>
  <c r="AB511" i="3"/>
  <c r="AA511" i="3"/>
  <c r="Z511" i="3"/>
  <c r="Y511" i="3"/>
  <c r="X511" i="3"/>
  <c r="W511" i="3"/>
  <c r="V511" i="3"/>
  <c r="F511" i="3"/>
  <c r="AC509" i="3"/>
  <c r="AB509" i="3"/>
  <c r="AA509" i="3"/>
  <c r="Z509" i="3"/>
  <c r="Y509" i="3"/>
  <c r="X509" i="3"/>
  <c r="W509" i="3"/>
  <c r="V509" i="3"/>
  <c r="F509" i="3"/>
  <c r="AC508" i="3"/>
  <c r="AB508" i="3"/>
  <c r="AA508" i="3"/>
  <c r="Z508" i="3"/>
  <c r="Y508" i="3"/>
  <c r="X508" i="3"/>
  <c r="W508" i="3"/>
  <c r="V508" i="3"/>
  <c r="F508" i="3"/>
  <c r="AC506" i="3"/>
  <c r="AB506" i="3"/>
  <c r="AA506" i="3"/>
  <c r="Z506" i="3"/>
  <c r="Y506" i="3"/>
  <c r="X506" i="3"/>
  <c r="W506" i="3"/>
  <c r="V506" i="3"/>
  <c r="F506" i="3"/>
  <c r="AC505" i="3"/>
  <c r="AB505" i="3"/>
  <c r="AA505" i="3"/>
  <c r="Z505" i="3"/>
  <c r="Y505" i="3"/>
  <c r="X505" i="3"/>
  <c r="W505" i="3"/>
  <c r="V505" i="3"/>
  <c r="F505" i="3"/>
  <c r="AC504" i="3"/>
  <c r="AB504" i="3"/>
  <c r="AA504" i="3"/>
  <c r="Z504" i="3"/>
  <c r="Y504" i="3"/>
  <c r="X504" i="3"/>
  <c r="W504" i="3"/>
  <c r="V504" i="3"/>
  <c r="F504" i="3"/>
  <c r="AC503" i="3"/>
  <c r="AB503" i="3"/>
  <c r="AA503" i="3"/>
  <c r="Z503" i="3"/>
  <c r="Y503" i="3"/>
  <c r="X503" i="3"/>
  <c r="W503" i="3"/>
  <c r="V503" i="3"/>
  <c r="F503" i="3"/>
  <c r="AC502" i="3"/>
  <c r="AB502" i="3"/>
  <c r="AA502" i="3"/>
  <c r="Z502" i="3"/>
  <c r="Y502" i="3"/>
  <c r="X502" i="3"/>
  <c r="W502" i="3"/>
  <c r="V502" i="3"/>
  <c r="F502" i="3"/>
  <c r="AC501" i="3"/>
  <c r="AB501" i="3"/>
  <c r="AA501" i="3"/>
  <c r="Z501" i="3"/>
  <c r="Y501" i="3"/>
  <c r="X501" i="3"/>
  <c r="W501" i="3"/>
  <c r="V501" i="3"/>
  <c r="F501" i="3"/>
  <c r="AC498" i="3"/>
  <c r="AB498" i="3"/>
  <c r="AA498" i="3"/>
  <c r="Z498" i="3"/>
  <c r="Y498" i="3"/>
  <c r="X498" i="3"/>
  <c r="W498" i="3"/>
  <c r="V498" i="3"/>
  <c r="F498" i="3"/>
  <c r="AC497" i="3"/>
  <c r="AB497" i="3"/>
  <c r="AA497" i="3"/>
  <c r="Z497" i="3"/>
  <c r="Y497" i="3"/>
  <c r="X497" i="3"/>
  <c r="W497" i="3"/>
  <c r="V497" i="3"/>
  <c r="F497" i="3"/>
  <c r="AC495" i="3"/>
  <c r="AB495" i="3"/>
  <c r="AA495" i="3"/>
  <c r="Z495" i="3"/>
  <c r="Y495" i="3"/>
  <c r="X495" i="3"/>
  <c r="W495" i="3"/>
  <c r="V495" i="3"/>
  <c r="F495" i="3"/>
  <c r="AC490" i="3"/>
  <c r="AB490" i="3"/>
  <c r="AA490" i="3"/>
  <c r="Z490" i="3"/>
  <c r="Y490" i="3"/>
  <c r="X490" i="3"/>
  <c r="W490" i="3"/>
  <c r="V490" i="3"/>
  <c r="F490" i="3"/>
  <c r="AC486" i="3"/>
  <c r="AB486" i="3"/>
  <c r="AA486" i="3"/>
  <c r="Z486" i="3"/>
  <c r="Y486" i="3"/>
  <c r="X486" i="3"/>
  <c r="W486" i="3"/>
  <c r="V486" i="3"/>
  <c r="F486" i="3"/>
  <c r="AC484" i="3"/>
  <c r="AB484" i="3"/>
  <c r="AA484" i="3"/>
  <c r="Z484" i="3"/>
  <c r="Y484" i="3"/>
  <c r="X484" i="3"/>
  <c r="W484" i="3"/>
  <c r="V484" i="3"/>
  <c r="F484" i="3"/>
  <c r="AC483" i="3"/>
  <c r="AB483" i="3"/>
  <c r="AA483" i="3"/>
  <c r="Z483" i="3"/>
  <c r="Y483" i="3"/>
  <c r="X483" i="3"/>
  <c r="W483" i="3"/>
  <c r="V483" i="3"/>
  <c r="F483" i="3"/>
  <c r="AC482" i="3"/>
  <c r="AB482" i="3"/>
  <c r="AA482" i="3"/>
  <c r="Z482" i="3"/>
  <c r="Y482" i="3"/>
  <c r="X482" i="3"/>
  <c r="W482" i="3"/>
  <c r="V482" i="3"/>
  <c r="F482" i="3"/>
  <c r="AC481" i="3"/>
  <c r="AB481" i="3"/>
  <c r="AA481" i="3"/>
  <c r="Z481" i="3"/>
  <c r="Y481" i="3"/>
  <c r="X481" i="3"/>
  <c r="W481" i="3"/>
  <c r="V481" i="3"/>
  <c r="F481" i="3"/>
  <c r="AC480" i="3"/>
  <c r="AB480" i="3"/>
  <c r="AA480" i="3"/>
  <c r="Z480" i="3"/>
  <c r="Y480" i="3"/>
  <c r="X480" i="3"/>
  <c r="W480" i="3"/>
  <c r="V480" i="3"/>
  <c r="F480" i="3"/>
  <c r="AC479" i="3"/>
  <c r="AB479" i="3"/>
  <c r="AA479" i="3"/>
  <c r="Z479" i="3"/>
  <c r="Y479" i="3"/>
  <c r="X479" i="3"/>
  <c r="W479" i="3"/>
  <c r="V479" i="3"/>
  <c r="F479" i="3"/>
  <c r="AC478" i="3"/>
  <c r="AB478" i="3"/>
  <c r="AA478" i="3"/>
  <c r="Z478" i="3"/>
  <c r="Y478" i="3"/>
  <c r="X478" i="3"/>
  <c r="W478" i="3"/>
  <c r="V478" i="3"/>
  <c r="F478" i="3"/>
  <c r="AC477" i="3"/>
  <c r="AB477" i="3"/>
  <c r="AA477" i="3"/>
  <c r="Z477" i="3"/>
  <c r="Y477" i="3"/>
  <c r="X477" i="3"/>
  <c r="W477" i="3"/>
  <c r="V477" i="3"/>
  <c r="F477" i="3"/>
  <c r="AC476" i="3"/>
  <c r="AB476" i="3"/>
  <c r="AA476" i="3"/>
  <c r="Z476" i="3"/>
  <c r="Y476" i="3"/>
  <c r="X476" i="3"/>
  <c r="W476" i="3"/>
  <c r="V476" i="3"/>
  <c r="F476" i="3"/>
  <c r="AC475" i="3"/>
  <c r="AB475" i="3"/>
  <c r="AA475" i="3"/>
  <c r="Z475" i="3"/>
  <c r="Y475" i="3"/>
  <c r="X475" i="3"/>
  <c r="W475" i="3"/>
  <c r="V475" i="3"/>
  <c r="F475" i="3"/>
  <c r="AC473" i="3"/>
  <c r="AB473" i="3"/>
  <c r="AA473" i="3"/>
  <c r="Z473" i="3"/>
  <c r="Y473" i="3"/>
  <c r="X473" i="3"/>
  <c r="W473" i="3"/>
  <c r="V473" i="3"/>
  <c r="F473" i="3"/>
  <c r="AC472" i="3"/>
  <c r="AB472" i="3"/>
  <c r="AA472" i="3"/>
  <c r="Z472" i="3"/>
  <c r="Y472" i="3"/>
  <c r="X472" i="3"/>
  <c r="W472" i="3"/>
  <c r="V472" i="3"/>
  <c r="F472" i="3"/>
  <c r="AC471" i="3"/>
  <c r="AB471" i="3"/>
  <c r="AA471" i="3"/>
  <c r="Z471" i="3"/>
  <c r="Y471" i="3"/>
  <c r="X471" i="3"/>
  <c r="W471" i="3"/>
  <c r="V471" i="3"/>
  <c r="F471" i="3"/>
  <c r="AC470" i="3"/>
  <c r="AB470" i="3"/>
  <c r="AA470" i="3"/>
  <c r="Z470" i="3"/>
  <c r="Y470" i="3"/>
  <c r="X470" i="3"/>
  <c r="W470" i="3"/>
  <c r="V470" i="3"/>
  <c r="F470" i="3"/>
  <c r="AC469" i="3"/>
  <c r="AB469" i="3"/>
  <c r="AA469" i="3"/>
  <c r="Z469" i="3"/>
  <c r="Y469" i="3"/>
  <c r="X469" i="3"/>
  <c r="W469" i="3"/>
  <c r="V469" i="3"/>
  <c r="F469" i="3"/>
  <c r="AC468" i="3"/>
  <c r="AB468" i="3"/>
  <c r="AA468" i="3"/>
  <c r="Z468" i="3"/>
  <c r="Y468" i="3"/>
  <c r="X468" i="3"/>
  <c r="W468" i="3"/>
  <c r="V468" i="3"/>
  <c r="F468" i="3"/>
  <c r="AC467" i="3"/>
  <c r="AB467" i="3"/>
  <c r="AA467" i="3"/>
  <c r="Z467" i="3"/>
  <c r="Y467" i="3"/>
  <c r="X467" i="3"/>
  <c r="W467" i="3"/>
  <c r="V467" i="3"/>
  <c r="F467" i="3"/>
  <c r="AC466" i="3"/>
  <c r="AB466" i="3"/>
  <c r="AA466" i="3"/>
  <c r="Z466" i="3"/>
  <c r="Y466" i="3"/>
  <c r="X466" i="3"/>
  <c r="W466" i="3"/>
  <c r="V466" i="3"/>
  <c r="F466" i="3"/>
  <c r="AC465" i="3"/>
  <c r="AB465" i="3"/>
  <c r="AA465" i="3"/>
  <c r="Z465" i="3"/>
  <c r="Y465" i="3"/>
  <c r="X465" i="3"/>
  <c r="W465" i="3"/>
  <c r="V465" i="3"/>
  <c r="F465" i="3"/>
  <c r="AC464" i="3"/>
  <c r="AB464" i="3"/>
  <c r="AA464" i="3"/>
  <c r="Z464" i="3"/>
  <c r="Y464" i="3"/>
  <c r="X464" i="3"/>
  <c r="W464" i="3"/>
  <c r="V464" i="3"/>
  <c r="F464" i="3"/>
  <c r="AC463" i="3"/>
  <c r="AB463" i="3"/>
  <c r="AA463" i="3"/>
  <c r="Z463" i="3"/>
  <c r="Y463" i="3"/>
  <c r="X463" i="3"/>
  <c r="W463" i="3"/>
  <c r="V463" i="3"/>
  <c r="F463" i="3"/>
  <c r="AC462" i="3"/>
  <c r="AB462" i="3"/>
  <c r="AA462" i="3"/>
  <c r="Z462" i="3"/>
  <c r="Y462" i="3"/>
  <c r="X462" i="3"/>
  <c r="W462" i="3"/>
  <c r="V462" i="3"/>
  <c r="F462" i="3"/>
  <c r="AC461" i="3"/>
  <c r="AB461" i="3"/>
  <c r="AA461" i="3"/>
  <c r="Z461" i="3"/>
  <c r="Y461" i="3"/>
  <c r="X461" i="3"/>
  <c r="W461" i="3"/>
  <c r="V461" i="3"/>
  <c r="F461" i="3"/>
  <c r="AC460" i="3"/>
  <c r="AB460" i="3"/>
  <c r="AA460" i="3"/>
  <c r="Z460" i="3"/>
  <c r="Y460" i="3"/>
  <c r="X460" i="3"/>
  <c r="W460" i="3"/>
  <c r="V460" i="3"/>
  <c r="F460" i="3"/>
  <c r="AC459" i="3"/>
  <c r="AB459" i="3"/>
  <c r="AA459" i="3"/>
  <c r="Z459" i="3"/>
  <c r="Y459" i="3"/>
  <c r="X459" i="3"/>
  <c r="W459" i="3"/>
  <c r="V459" i="3"/>
  <c r="F459" i="3"/>
  <c r="AC458" i="3"/>
  <c r="AB458" i="3"/>
  <c r="AA458" i="3"/>
  <c r="Z458" i="3"/>
  <c r="Y458" i="3"/>
  <c r="X458" i="3"/>
  <c r="W458" i="3"/>
  <c r="V458" i="3"/>
  <c r="F458" i="3"/>
  <c r="AC456" i="3"/>
  <c r="AB456" i="3"/>
  <c r="AA456" i="3"/>
  <c r="Z456" i="3"/>
  <c r="Y456" i="3"/>
  <c r="X456" i="3"/>
  <c r="W456" i="3"/>
  <c r="V456" i="3"/>
  <c r="F456" i="3"/>
  <c r="AC454" i="3"/>
  <c r="AB454" i="3"/>
  <c r="AA454" i="3"/>
  <c r="Z454" i="3"/>
  <c r="Y454" i="3"/>
  <c r="X454" i="3"/>
  <c r="W454" i="3"/>
  <c r="V454" i="3"/>
  <c r="F454" i="3"/>
  <c r="AC453" i="3"/>
  <c r="AB453" i="3"/>
  <c r="AA453" i="3"/>
  <c r="Z453" i="3"/>
  <c r="Y453" i="3"/>
  <c r="X453" i="3"/>
  <c r="W453" i="3"/>
  <c r="V453" i="3"/>
  <c r="F453" i="3"/>
  <c r="AC452" i="3"/>
  <c r="AB452" i="3"/>
  <c r="AA452" i="3"/>
  <c r="Z452" i="3"/>
  <c r="Y452" i="3"/>
  <c r="X452" i="3"/>
  <c r="W452" i="3"/>
  <c r="V452" i="3"/>
  <c r="F452" i="3"/>
  <c r="AC451" i="3"/>
  <c r="AB451" i="3"/>
  <c r="AA451" i="3"/>
  <c r="Z451" i="3"/>
  <c r="Y451" i="3"/>
  <c r="X451" i="3"/>
  <c r="W451" i="3"/>
  <c r="V451" i="3"/>
  <c r="F451" i="3"/>
  <c r="AC450" i="3"/>
  <c r="AB450" i="3"/>
  <c r="AA450" i="3"/>
  <c r="Z450" i="3"/>
  <c r="Y450" i="3"/>
  <c r="X450" i="3"/>
  <c r="W450" i="3"/>
  <c r="V450" i="3"/>
  <c r="F450" i="3"/>
  <c r="AC449" i="3"/>
  <c r="AB449" i="3"/>
  <c r="AA449" i="3"/>
  <c r="Z449" i="3"/>
  <c r="Y449" i="3"/>
  <c r="X449" i="3"/>
  <c r="W449" i="3"/>
  <c r="V449" i="3"/>
  <c r="F449" i="3"/>
  <c r="AC448" i="3"/>
  <c r="AB448" i="3"/>
  <c r="AA448" i="3"/>
  <c r="Z448" i="3"/>
  <c r="Y448" i="3"/>
  <c r="X448" i="3"/>
  <c r="W448" i="3"/>
  <c r="V448" i="3"/>
  <c r="F448" i="3"/>
  <c r="AC447" i="3"/>
  <c r="AB447" i="3"/>
  <c r="AA447" i="3"/>
  <c r="Z447" i="3"/>
  <c r="Y447" i="3"/>
  <c r="X447" i="3"/>
  <c r="W447" i="3"/>
  <c r="V447" i="3"/>
  <c r="F447" i="3"/>
  <c r="AC446" i="3"/>
  <c r="AB446" i="3"/>
  <c r="AA446" i="3"/>
  <c r="Z446" i="3"/>
  <c r="Y446" i="3"/>
  <c r="X446" i="3"/>
  <c r="W446" i="3"/>
  <c r="V446" i="3"/>
  <c r="F446" i="3"/>
  <c r="AC445" i="3"/>
  <c r="AB445" i="3"/>
  <c r="AA445" i="3"/>
  <c r="Z445" i="3"/>
  <c r="Y445" i="3"/>
  <c r="X445" i="3"/>
  <c r="W445" i="3"/>
  <c r="V445" i="3"/>
  <c r="F445" i="3"/>
  <c r="AC444" i="3"/>
  <c r="AB444" i="3"/>
  <c r="AA444" i="3"/>
  <c r="Z444" i="3"/>
  <c r="Y444" i="3"/>
  <c r="X444" i="3"/>
  <c r="W444" i="3"/>
  <c r="V444" i="3"/>
  <c r="F444" i="3"/>
  <c r="AC443" i="3"/>
  <c r="AB443" i="3"/>
  <c r="AA443" i="3"/>
  <c r="Z443" i="3"/>
  <c r="Y443" i="3"/>
  <c r="X443" i="3"/>
  <c r="W443" i="3"/>
  <c r="V443" i="3"/>
  <c r="F443" i="3"/>
  <c r="AC442" i="3"/>
  <c r="AB442" i="3"/>
  <c r="AA442" i="3"/>
  <c r="Z442" i="3"/>
  <c r="Y442" i="3"/>
  <c r="X442" i="3"/>
  <c r="W442" i="3"/>
  <c r="V442" i="3"/>
  <c r="F442" i="3"/>
  <c r="AC441" i="3"/>
  <c r="AB441" i="3"/>
  <c r="AA441" i="3"/>
  <c r="Z441" i="3"/>
  <c r="Y441" i="3"/>
  <c r="X441" i="3"/>
  <c r="W441" i="3"/>
  <c r="V441" i="3"/>
  <c r="F441" i="3"/>
  <c r="AC440" i="3"/>
  <c r="AB440" i="3"/>
  <c r="AA440" i="3"/>
  <c r="Z440" i="3"/>
  <c r="Y440" i="3"/>
  <c r="X440" i="3"/>
  <c r="W440" i="3"/>
  <c r="V440" i="3"/>
  <c r="F440" i="3"/>
  <c r="AC439" i="3"/>
  <c r="AB439" i="3"/>
  <c r="AA439" i="3"/>
  <c r="Z439" i="3"/>
  <c r="Y439" i="3"/>
  <c r="X439" i="3"/>
  <c r="W439" i="3"/>
  <c r="V439" i="3"/>
  <c r="F439" i="3"/>
  <c r="AC438" i="3"/>
  <c r="AB438" i="3"/>
  <c r="AA438" i="3"/>
  <c r="Z438" i="3"/>
  <c r="Y438" i="3"/>
  <c r="X438" i="3"/>
  <c r="W438" i="3"/>
  <c r="V438" i="3"/>
  <c r="F438" i="3"/>
  <c r="AC435" i="3"/>
  <c r="AB435" i="3"/>
  <c r="AA435" i="3"/>
  <c r="Z435" i="3"/>
  <c r="Y435" i="3"/>
  <c r="X435" i="3"/>
  <c r="W435" i="3"/>
  <c r="V435" i="3"/>
  <c r="F435" i="3"/>
  <c r="AC434" i="3"/>
  <c r="AB434" i="3"/>
  <c r="AA434" i="3"/>
  <c r="Z434" i="3"/>
  <c r="Y434" i="3"/>
  <c r="X434" i="3"/>
  <c r="W434" i="3"/>
  <c r="V434" i="3"/>
  <c r="F434" i="3"/>
  <c r="AC432" i="3"/>
  <c r="AB432" i="3"/>
  <c r="AA432" i="3"/>
  <c r="Z432" i="3"/>
  <c r="Y432" i="3"/>
  <c r="X432" i="3"/>
  <c r="W432" i="3"/>
  <c r="V432" i="3"/>
  <c r="F432" i="3"/>
  <c r="AC431" i="3"/>
  <c r="AB431" i="3"/>
  <c r="AA431" i="3"/>
  <c r="Z431" i="3"/>
  <c r="Y431" i="3"/>
  <c r="X431" i="3"/>
  <c r="W431" i="3"/>
  <c r="V431" i="3"/>
  <c r="F431" i="3"/>
  <c r="AC430" i="3"/>
  <c r="AB430" i="3"/>
  <c r="AA430" i="3"/>
  <c r="Z430" i="3"/>
  <c r="Y430" i="3"/>
  <c r="X430" i="3"/>
  <c r="W430" i="3"/>
  <c r="V430" i="3"/>
  <c r="F430" i="3"/>
  <c r="AC429" i="3"/>
  <c r="AB429" i="3"/>
  <c r="AA429" i="3"/>
  <c r="Z429" i="3"/>
  <c r="Y429" i="3"/>
  <c r="X429" i="3"/>
  <c r="W429" i="3"/>
  <c r="V429" i="3"/>
  <c r="F429" i="3"/>
  <c r="AC428" i="3"/>
  <c r="AB428" i="3"/>
  <c r="AA428" i="3"/>
  <c r="Z428" i="3"/>
  <c r="Y428" i="3"/>
  <c r="X428" i="3"/>
  <c r="W428" i="3"/>
  <c r="V428" i="3"/>
  <c r="F428" i="3"/>
  <c r="AC427" i="3"/>
  <c r="AB427" i="3"/>
  <c r="AA427" i="3"/>
  <c r="Z427" i="3"/>
  <c r="Y427" i="3"/>
  <c r="X427" i="3"/>
  <c r="W427" i="3"/>
  <c r="V427" i="3"/>
  <c r="F427" i="3"/>
  <c r="AC426" i="3"/>
  <c r="AB426" i="3"/>
  <c r="AA426" i="3"/>
  <c r="Z426" i="3"/>
  <c r="Y426" i="3"/>
  <c r="X426" i="3"/>
  <c r="W426" i="3"/>
  <c r="V426" i="3"/>
  <c r="F426" i="3"/>
  <c r="AC425" i="3"/>
  <c r="AB425" i="3"/>
  <c r="AA425" i="3"/>
  <c r="Z425" i="3"/>
  <c r="Y425" i="3"/>
  <c r="X425" i="3"/>
  <c r="W425" i="3"/>
  <c r="V425" i="3"/>
  <c r="F425" i="3"/>
  <c r="AC424" i="3"/>
  <c r="AB424" i="3"/>
  <c r="AA424" i="3"/>
  <c r="Z424" i="3"/>
  <c r="Y424" i="3"/>
  <c r="X424" i="3"/>
  <c r="W424" i="3"/>
  <c r="V424" i="3"/>
  <c r="F424" i="3"/>
  <c r="AC423" i="3"/>
  <c r="AB423" i="3"/>
  <c r="AA423" i="3"/>
  <c r="Z423" i="3"/>
  <c r="Y423" i="3"/>
  <c r="X423" i="3"/>
  <c r="W423" i="3"/>
  <c r="V423" i="3"/>
  <c r="F423" i="3"/>
  <c r="AC422" i="3"/>
  <c r="AB422" i="3"/>
  <c r="AA422" i="3"/>
  <c r="Z422" i="3"/>
  <c r="Y422" i="3"/>
  <c r="X422" i="3"/>
  <c r="W422" i="3"/>
  <c r="V422" i="3"/>
  <c r="F422" i="3"/>
  <c r="AC421" i="3"/>
  <c r="AB421" i="3"/>
  <c r="AA421" i="3"/>
  <c r="Z421" i="3"/>
  <c r="Y421" i="3"/>
  <c r="X421" i="3"/>
  <c r="W421" i="3"/>
  <c r="V421" i="3"/>
  <c r="F421" i="3"/>
  <c r="AC420" i="3"/>
  <c r="AB420" i="3"/>
  <c r="AA420" i="3"/>
  <c r="Z420" i="3"/>
  <c r="Y420" i="3"/>
  <c r="X420" i="3"/>
  <c r="W420" i="3"/>
  <c r="V420" i="3"/>
  <c r="F420" i="3"/>
  <c r="AC419" i="3"/>
  <c r="AB419" i="3"/>
  <c r="AA419" i="3"/>
  <c r="Z419" i="3"/>
  <c r="Y419" i="3"/>
  <c r="X419" i="3"/>
  <c r="W419" i="3"/>
  <c r="V419" i="3"/>
  <c r="F419" i="3"/>
  <c r="AC418" i="3"/>
  <c r="AB418" i="3"/>
  <c r="AA418" i="3"/>
  <c r="Z418" i="3"/>
  <c r="Y418" i="3"/>
  <c r="X418" i="3"/>
  <c r="W418" i="3"/>
  <c r="V418" i="3"/>
  <c r="F418" i="3"/>
  <c r="AC417" i="3"/>
  <c r="AB417" i="3"/>
  <c r="AA417" i="3"/>
  <c r="Z417" i="3"/>
  <c r="Y417" i="3"/>
  <c r="X417" i="3"/>
  <c r="W417" i="3"/>
  <c r="V417" i="3"/>
  <c r="F417" i="3"/>
  <c r="AC416" i="3"/>
  <c r="AB416" i="3"/>
  <c r="AA416" i="3"/>
  <c r="Z416" i="3"/>
  <c r="Y416" i="3"/>
  <c r="X416" i="3"/>
  <c r="W416" i="3"/>
  <c r="V416" i="3"/>
  <c r="F416" i="3"/>
  <c r="AC415" i="3"/>
  <c r="AB415" i="3"/>
  <c r="AA415" i="3"/>
  <c r="Z415" i="3"/>
  <c r="Y415" i="3"/>
  <c r="X415" i="3"/>
  <c r="W415" i="3"/>
  <c r="V415" i="3"/>
  <c r="F415" i="3"/>
  <c r="AC414" i="3"/>
  <c r="AB414" i="3"/>
  <c r="AA414" i="3"/>
  <c r="Z414" i="3"/>
  <c r="Y414" i="3"/>
  <c r="X414" i="3"/>
  <c r="W414" i="3"/>
  <c r="V414" i="3"/>
  <c r="F414" i="3"/>
  <c r="AC412" i="3"/>
  <c r="AB412" i="3"/>
  <c r="AA412" i="3"/>
  <c r="Z412" i="3"/>
  <c r="Y412" i="3"/>
  <c r="X412" i="3"/>
  <c r="W412" i="3"/>
  <c r="V412" i="3"/>
  <c r="F412" i="3"/>
  <c r="AC411" i="3"/>
  <c r="AB411" i="3"/>
  <c r="AA411" i="3"/>
  <c r="Z411" i="3"/>
  <c r="Y411" i="3"/>
  <c r="X411" i="3"/>
  <c r="W411" i="3"/>
  <c r="V411" i="3"/>
  <c r="F411" i="3"/>
  <c r="AC410" i="3"/>
  <c r="AB410" i="3"/>
  <c r="AA410" i="3"/>
  <c r="Z410" i="3"/>
  <c r="Y410" i="3"/>
  <c r="X410" i="3"/>
  <c r="W410" i="3"/>
  <c r="V410" i="3"/>
  <c r="F410" i="3"/>
  <c r="AC409" i="3"/>
  <c r="AB409" i="3"/>
  <c r="AA409" i="3"/>
  <c r="Z409" i="3"/>
  <c r="Y409" i="3"/>
  <c r="X409" i="3"/>
  <c r="W409" i="3"/>
  <c r="V409" i="3"/>
  <c r="F409" i="3"/>
  <c r="AC407" i="3"/>
  <c r="AB407" i="3"/>
  <c r="AA407" i="3"/>
  <c r="Z407" i="3"/>
  <c r="Y407" i="3"/>
  <c r="X407" i="3"/>
  <c r="W407" i="3"/>
  <c r="V407" i="3"/>
  <c r="F407" i="3"/>
  <c r="AC404" i="3"/>
  <c r="AB404" i="3"/>
  <c r="AA404" i="3"/>
  <c r="Z404" i="3"/>
  <c r="Y404" i="3"/>
  <c r="X404" i="3"/>
  <c r="W404" i="3"/>
  <c r="V404" i="3"/>
  <c r="F404" i="3"/>
  <c r="AC403" i="3"/>
  <c r="AB403" i="3"/>
  <c r="AA403" i="3"/>
  <c r="Z403" i="3"/>
  <c r="Y403" i="3"/>
  <c r="X403" i="3"/>
  <c r="W403" i="3"/>
  <c r="V403" i="3"/>
  <c r="F403" i="3"/>
  <c r="AC402" i="3"/>
  <c r="AB402" i="3"/>
  <c r="AA402" i="3"/>
  <c r="Z402" i="3"/>
  <c r="Y402" i="3"/>
  <c r="X402" i="3"/>
  <c r="W402" i="3"/>
  <c r="V402" i="3"/>
  <c r="F402" i="3"/>
  <c r="AC401" i="3"/>
  <c r="AB401" i="3"/>
  <c r="AA401" i="3"/>
  <c r="Z401" i="3"/>
  <c r="Y401" i="3"/>
  <c r="X401" i="3"/>
  <c r="W401" i="3"/>
  <c r="V401" i="3"/>
  <c r="F401" i="3"/>
  <c r="AC400" i="3"/>
  <c r="AB400" i="3"/>
  <c r="AA400" i="3"/>
  <c r="Z400" i="3"/>
  <c r="Y400" i="3"/>
  <c r="X400" i="3"/>
  <c r="W400" i="3"/>
  <c r="V400" i="3"/>
  <c r="F400" i="3"/>
  <c r="AC399" i="3"/>
  <c r="AB399" i="3"/>
  <c r="AA399" i="3"/>
  <c r="Z399" i="3"/>
  <c r="Y399" i="3"/>
  <c r="X399" i="3"/>
  <c r="W399" i="3"/>
  <c r="V399" i="3"/>
  <c r="F399" i="3"/>
  <c r="AC398" i="3"/>
  <c r="AB398" i="3"/>
  <c r="AA398" i="3"/>
  <c r="Z398" i="3"/>
  <c r="Y398" i="3"/>
  <c r="X398" i="3"/>
  <c r="W398" i="3"/>
  <c r="V398" i="3"/>
  <c r="F398" i="3"/>
  <c r="AC397" i="3"/>
  <c r="AB397" i="3"/>
  <c r="AA397" i="3"/>
  <c r="Z397" i="3"/>
  <c r="Y397" i="3"/>
  <c r="X397" i="3"/>
  <c r="W397" i="3"/>
  <c r="V397" i="3"/>
  <c r="F397" i="3"/>
  <c r="AC396" i="3"/>
  <c r="AB396" i="3"/>
  <c r="AA396" i="3"/>
  <c r="Z396" i="3"/>
  <c r="Y396" i="3"/>
  <c r="X396" i="3"/>
  <c r="W396" i="3"/>
  <c r="V396" i="3"/>
  <c r="F396" i="3"/>
  <c r="AC395" i="3"/>
  <c r="AB395" i="3"/>
  <c r="AA395" i="3"/>
  <c r="Z395" i="3"/>
  <c r="Y395" i="3"/>
  <c r="X395" i="3"/>
  <c r="W395" i="3"/>
  <c r="V395" i="3"/>
  <c r="F395" i="3"/>
  <c r="AC394" i="3"/>
  <c r="AB394" i="3"/>
  <c r="AA394" i="3"/>
  <c r="Z394" i="3"/>
  <c r="Y394" i="3"/>
  <c r="X394" i="3"/>
  <c r="W394" i="3"/>
  <c r="V394" i="3"/>
  <c r="F394" i="3"/>
  <c r="AC393" i="3"/>
  <c r="AB393" i="3"/>
  <c r="AA393" i="3"/>
  <c r="Z393" i="3"/>
  <c r="Y393" i="3"/>
  <c r="X393" i="3"/>
  <c r="W393" i="3"/>
  <c r="V393" i="3"/>
  <c r="F393" i="3"/>
  <c r="AC392" i="3"/>
  <c r="AB392" i="3"/>
  <c r="AA392" i="3"/>
  <c r="Z392" i="3"/>
  <c r="Y392" i="3"/>
  <c r="X392" i="3"/>
  <c r="W392" i="3"/>
  <c r="V392" i="3"/>
  <c r="F392" i="3"/>
  <c r="AC391" i="3"/>
  <c r="AB391" i="3"/>
  <c r="AA391" i="3"/>
  <c r="Z391" i="3"/>
  <c r="Y391" i="3"/>
  <c r="X391" i="3"/>
  <c r="W391" i="3"/>
  <c r="V391" i="3"/>
  <c r="F391" i="3"/>
  <c r="AC390" i="3"/>
  <c r="AB390" i="3"/>
  <c r="AA390" i="3"/>
  <c r="Z390" i="3"/>
  <c r="Y390" i="3"/>
  <c r="X390" i="3"/>
  <c r="W390" i="3"/>
  <c r="V390" i="3"/>
  <c r="F390" i="3"/>
  <c r="AC389" i="3"/>
  <c r="AB389" i="3"/>
  <c r="AA389" i="3"/>
  <c r="Z389" i="3"/>
  <c r="Y389" i="3"/>
  <c r="X389" i="3"/>
  <c r="W389" i="3"/>
  <c r="V389" i="3"/>
  <c r="F389" i="3"/>
  <c r="AC387" i="3"/>
  <c r="AB387" i="3"/>
  <c r="AA387" i="3"/>
  <c r="Z387" i="3"/>
  <c r="Y387" i="3"/>
  <c r="X387" i="3"/>
  <c r="W387" i="3"/>
  <c r="V387" i="3"/>
  <c r="F387" i="3"/>
  <c r="AC386" i="3"/>
  <c r="AB386" i="3"/>
  <c r="AA386" i="3"/>
  <c r="Z386" i="3"/>
  <c r="Y386" i="3"/>
  <c r="X386" i="3"/>
  <c r="W386" i="3"/>
  <c r="V386" i="3"/>
  <c r="F386" i="3"/>
  <c r="AC385" i="3"/>
  <c r="AB385" i="3"/>
  <c r="AA385" i="3"/>
  <c r="Z385" i="3"/>
  <c r="Y385" i="3"/>
  <c r="X385" i="3"/>
  <c r="W385" i="3"/>
  <c r="V385" i="3"/>
  <c r="F385" i="3"/>
  <c r="AC384" i="3"/>
  <c r="AB384" i="3"/>
  <c r="AA384" i="3"/>
  <c r="Z384" i="3"/>
  <c r="Y384" i="3"/>
  <c r="X384" i="3"/>
  <c r="W384" i="3"/>
  <c r="V384" i="3"/>
  <c r="F384" i="3"/>
  <c r="AC383" i="3"/>
  <c r="AB383" i="3"/>
  <c r="AA383" i="3"/>
  <c r="Z383" i="3"/>
  <c r="Y383" i="3"/>
  <c r="X383" i="3"/>
  <c r="W383" i="3"/>
  <c r="V383" i="3"/>
  <c r="F383" i="3"/>
  <c r="AC381" i="3"/>
  <c r="AB381" i="3"/>
  <c r="AA381" i="3"/>
  <c r="Z381" i="3"/>
  <c r="Y381" i="3"/>
  <c r="X381" i="3"/>
  <c r="W381" i="3"/>
  <c r="V381" i="3"/>
  <c r="F381" i="3"/>
  <c r="AC380" i="3"/>
  <c r="AB380" i="3"/>
  <c r="AA380" i="3"/>
  <c r="Z380" i="3"/>
  <c r="Y380" i="3"/>
  <c r="X380" i="3"/>
  <c r="W380" i="3"/>
  <c r="V380" i="3"/>
  <c r="F380" i="3"/>
  <c r="AC379" i="3"/>
  <c r="AB379" i="3"/>
  <c r="AA379" i="3"/>
  <c r="Z379" i="3"/>
  <c r="Y379" i="3"/>
  <c r="X379" i="3"/>
  <c r="W379" i="3"/>
  <c r="V379" i="3"/>
  <c r="F379" i="3"/>
  <c r="AC378" i="3"/>
  <c r="AB378" i="3"/>
  <c r="AA378" i="3"/>
  <c r="Z378" i="3"/>
  <c r="Y378" i="3"/>
  <c r="X378" i="3"/>
  <c r="W378" i="3"/>
  <c r="V378" i="3"/>
  <c r="F378" i="3"/>
  <c r="AC377" i="3"/>
  <c r="AB377" i="3"/>
  <c r="AA377" i="3"/>
  <c r="Z377" i="3"/>
  <c r="Y377" i="3"/>
  <c r="X377" i="3"/>
  <c r="W377" i="3"/>
  <c r="V377" i="3"/>
  <c r="F377" i="3"/>
  <c r="AC375" i="3"/>
  <c r="AB375" i="3"/>
  <c r="AA375" i="3"/>
  <c r="Z375" i="3"/>
  <c r="Y375" i="3"/>
  <c r="X375" i="3"/>
  <c r="W375" i="3"/>
  <c r="V375" i="3"/>
  <c r="F375" i="3"/>
  <c r="AC372" i="3"/>
  <c r="AB372" i="3"/>
  <c r="AA372" i="3"/>
  <c r="Z372" i="3"/>
  <c r="Y372" i="3"/>
  <c r="X372" i="3"/>
  <c r="W372" i="3"/>
  <c r="V372" i="3"/>
  <c r="F372" i="3"/>
  <c r="AC371" i="3"/>
  <c r="AB371" i="3"/>
  <c r="AA371" i="3"/>
  <c r="Z371" i="3"/>
  <c r="Y371" i="3"/>
  <c r="X371" i="3"/>
  <c r="W371" i="3"/>
  <c r="V371" i="3"/>
  <c r="F371" i="3"/>
  <c r="AC370" i="3"/>
  <c r="AB370" i="3"/>
  <c r="AA370" i="3"/>
  <c r="Z370" i="3"/>
  <c r="Y370" i="3"/>
  <c r="X370" i="3"/>
  <c r="W370" i="3"/>
  <c r="V370" i="3"/>
  <c r="F370" i="3"/>
  <c r="AC368" i="3"/>
  <c r="AB368" i="3"/>
  <c r="AA368" i="3"/>
  <c r="Z368" i="3"/>
  <c r="Y368" i="3"/>
  <c r="X368" i="3"/>
  <c r="W368" i="3"/>
  <c r="V368" i="3"/>
  <c r="F368" i="3"/>
  <c r="AC367" i="3"/>
  <c r="AB367" i="3"/>
  <c r="AA367" i="3"/>
  <c r="Z367" i="3"/>
  <c r="Y367" i="3"/>
  <c r="X367" i="3"/>
  <c r="W367" i="3"/>
  <c r="V367" i="3"/>
  <c r="F367" i="3"/>
  <c r="AC366" i="3"/>
  <c r="AB366" i="3"/>
  <c r="AA366" i="3"/>
  <c r="Z366" i="3"/>
  <c r="Y366" i="3"/>
  <c r="X366" i="3"/>
  <c r="W366" i="3"/>
  <c r="V366" i="3"/>
  <c r="F366" i="3"/>
  <c r="AC365" i="3"/>
  <c r="AB365" i="3"/>
  <c r="AA365" i="3"/>
  <c r="Z365" i="3"/>
  <c r="Y365" i="3"/>
  <c r="X365" i="3"/>
  <c r="W365" i="3"/>
  <c r="V365" i="3"/>
  <c r="F365" i="3"/>
  <c r="AC364" i="3"/>
  <c r="AB364" i="3"/>
  <c r="AA364" i="3"/>
  <c r="Z364" i="3"/>
  <c r="Y364" i="3"/>
  <c r="X364" i="3"/>
  <c r="W364" i="3"/>
  <c r="V364" i="3"/>
  <c r="F364" i="3"/>
  <c r="AC363" i="3"/>
  <c r="AB363" i="3"/>
  <c r="AA363" i="3"/>
  <c r="Z363" i="3"/>
  <c r="Y363" i="3"/>
  <c r="X363" i="3"/>
  <c r="W363" i="3"/>
  <c r="V363" i="3"/>
  <c r="F363" i="3"/>
  <c r="AC362" i="3"/>
  <c r="AB362" i="3"/>
  <c r="AA362" i="3"/>
  <c r="Z362" i="3"/>
  <c r="Y362" i="3"/>
  <c r="X362" i="3"/>
  <c r="W362" i="3"/>
  <c r="V362" i="3"/>
  <c r="F362" i="3"/>
  <c r="AC361" i="3"/>
  <c r="AB361" i="3"/>
  <c r="AA361" i="3"/>
  <c r="Z361" i="3"/>
  <c r="Y361" i="3"/>
  <c r="X361" i="3"/>
  <c r="W361" i="3"/>
  <c r="V361" i="3"/>
  <c r="F361" i="3"/>
  <c r="AC360" i="3"/>
  <c r="AB360" i="3"/>
  <c r="AA360" i="3"/>
  <c r="Z360" i="3"/>
  <c r="Y360" i="3"/>
  <c r="X360" i="3"/>
  <c r="W360" i="3"/>
  <c r="V360" i="3"/>
  <c r="F360" i="3"/>
  <c r="AC358" i="3"/>
  <c r="AB358" i="3"/>
  <c r="AA358" i="3"/>
  <c r="Z358" i="3"/>
  <c r="Y358" i="3"/>
  <c r="X358" i="3"/>
  <c r="W358" i="3"/>
  <c r="V358" i="3"/>
  <c r="F358" i="3"/>
  <c r="AC357" i="3"/>
  <c r="AB357" i="3"/>
  <c r="AA357" i="3"/>
  <c r="Z357" i="3"/>
  <c r="Y357" i="3"/>
  <c r="X357" i="3"/>
  <c r="W357" i="3"/>
  <c r="V357" i="3"/>
  <c r="F357" i="3"/>
  <c r="AC356" i="3"/>
  <c r="AB356" i="3"/>
  <c r="AA356" i="3"/>
  <c r="Z356" i="3"/>
  <c r="Y356" i="3"/>
  <c r="X356" i="3"/>
  <c r="W356" i="3"/>
  <c r="V356" i="3"/>
  <c r="F356" i="3"/>
  <c r="AC355" i="3"/>
  <c r="AB355" i="3"/>
  <c r="AA355" i="3"/>
  <c r="Z355" i="3"/>
  <c r="Y355" i="3"/>
  <c r="X355" i="3"/>
  <c r="W355" i="3"/>
  <c r="V355" i="3"/>
  <c r="F355" i="3"/>
  <c r="AC354" i="3"/>
  <c r="AB354" i="3"/>
  <c r="AA354" i="3"/>
  <c r="Z354" i="3"/>
  <c r="Y354" i="3"/>
  <c r="X354" i="3"/>
  <c r="W354" i="3"/>
  <c r="V354" i="3"/>
  <c r="F354" i="3"/>
  <c r="AC353" i="3"/>
  <c r="AB353" i="3"/>
  <c r="AA353" i="3"/>
  <c r="Z353" i="3"/>
  <c r="Y353" i="3"/>
  <c r="X353" i="3"/>
  <c r="W353" i="3"/>
  <c r="V353" i="3"/>
  <c r="F353" i="3"/>
  <c r="AC352" i="3"/>
  <c r="AB352" i="3"/>
  <c r="AA352" i="3"/>
  <c r="Z352" i="3"/>
  <c r="Y352" i="3"/>
  <c r="X352" i="3"/>
  <c r="W352" i="3"/>
  <c r="V352" i="3"/>
  <c r="F352" i="3"/>
  <c r="AC351" i="3"/>
  <c r="AB351" i="3"/>
  <c r="AA351" i="3"/>
  <c r="Z351" i="3"/>
  <c r="Y351" i="3"/>
  <c r="X351" i="3"/>
  <c r="W351" i="3"/>
  <c r="V351" i="3"/>
  <c r="F351" i="3"/>
  <c r="AC350" i="3"/>
  <c r="AB350" i="3"/>
  <c r="AA350" i="3"/>
  <c r="Z350" i="3"/>
  <c r="Y350" i="3"/>
  <c r="X350" i="3"/>
  <c r="W350" i="3"/>
  <c r="V350" i="3"/>
  <c r="F350" i="3"/>
  <c r="AC348" i="3"/>
  <c r="AB348" i="3"/>
  <c r="AA348" i="3"/>
  <c r="Z348" i="3"/>
  <c r="Y348" i="3"/>
  <c r="X348" i="3"/>
  <c r="W348" i="3"/>
  <c r="V348" i="3"/>
  <c r="F348" i="3"/>
  <c r="AC347" i="3"/>
  <c r="AB347" i="3"/>
  <c r="AA347" i="3"/>
  <c r="Z347" i="3"/>
  <c r="Y347" i="3"/>
  <c r="X347" i="3"/>
  <c r="W347" i="3"/>
  <c r="V347" i="3"/>
  <c r="F347" i="3"/>
  <c r="AC346" i="3"/>
  <c r="AB346" i="3"/>
  <c r="AA346" i="3"/>
  <c r="Z346" i="3"/>
  <c r="Y346" i="3"/>
  <c r="X346" i="3"/>
  <c r="W346" i="3"/>
  <c r="V346" i="3"/>
  <c r="F346" i="3"/>
  <c r="AC345" i="3"/>
  <c r="AB345" i="3"/>
  <c r="AA345" i="3"/>
  <c r="Z345" i="3"/>
  <c r="Y345" i="3"/>
  <c r="X345" i="3"/>
  <c r="W345" i="3"/>
  <c r="V345" i="3"/>
  <c r="F345" i="3"/>
  <c r="AC344" i="3"/>
  <c r="AB344" i="3"/>
  <c r="AA344" i="3"/>
  <c r="Z344" i="3"/>
  <c r="Y344" i="3"/>
  <c r="X344" i="3"/>
  <c r="W344" i="3"/>
  <c r="V344" i="3"/>
  <c r="F344" i="3"/>
  <c r="AC343" i="3"/>
  <c r="AB343" i="3"/>
  <c r="AA343" i="3"/>
  <c r="Z343" i="3"/>
  <c r="Y343" i="3"/>
  <c r="X343" i="3"/>
  <c r="W343" i="3"/>
  <c r="V343" i="3"/>
  <c r="F343" i="3"/>
  <c r="AC342" i="3"/>
  <c r="AB342" i="3"/>
  <c r="AA342" i="3"/>
  <c r="Z342" i="3"/>
  <c r="Y342" i="3"/>
  <c r="X342" i="3"/>
  <c r="W342" i="3"/>
  <c r="V342" i="3"/>
  <c r="F342" i="3"/>
  <c r="AC341" i="3"/>
  <c r="AB341" i="3"/>
  <c r="AA341" i="3"/>
  <c r="Z341" i="3"/>
  <c r="Y341" i="3"/>
  <c r="X341" i="3"/>
  <c r="W341" i="3"/>
  <c r="V341" i="3"/>
  <c r="F341" i="3"/>
  <c r="AC340" i="3"/>
  <c r="AB340" i="3"/>
  <c r="AA340" i="3"/>
  <c r="Z340" i="3"/>
  <c r="Y340" i="3"/>
  <c r="X340" i="3"/>
  <c r="W340" i="3"/>
  <c r="V340" i="3"/>
  <c r="F340" i="3"/>
  <c r="AC338" i="3"/>
  <c r="AB338" i="3"/>
  <c r="AA338" i="3"/>
  <c r="Z338" i="3"/>
  <c r="Y338" i="3"/>
  <c r="X338" i="3"/>
  <c r="W338" i="3"/>
  <c r="V338" i="3"/>
  <c r="F338" i="3"/>
  <c r="AC337" i="3"/>
  <c r="AB337" i="3"/>
  <c r="AA337" i="3"/>
  <c r="Z337" i="3"/>
  <c r="Y337" i="3"/>
  <c r="X337" i="3"/>
  <c r="W337" i="3"/>
  <c r="V337" i="3"/>
  <c r="F337" i="3"/>
  <c r="AC336" i="3"/>
  <c r="AB336" i="3"/>
  <c r="AA336" i="3"/>
  <c r="Z336" i="3"/>
  <c r="Y336" i="3"/>
  <c r="X336" i="3"/>
  <c r="W336" i="3"/>
  <c r="V336" i="3"/>
  <c r="F336" i="3"/>
  <c r="AC335" i="3"/>
  <c r="AB335" i="3"/>
  <c r="AA335" i="3"/>
  <c r="Z335" i="3"/>
  <c r="Y335" i="3"/>
  <c r="X335" i="3"/>
  <c r="W335" i="3"/>
  <c r="V335" i="3"/>
  <c r="F335" i="3"/>
  <c r="AC334" i="3"/>
  <c r="AB334" i="3"/>
  <c r="AA334" i="3"/>
  <c r="Z334" i="3"/>
  <c r="Y334" i="3"/>
  <c r="X334" i="3"/>
  <c r="W334" i="3"/>
  <c r="V334" i="3"/>
  <c r="F334" i="3"/>
  <c r="AC333" i="3"/>
  <c r="AB333" i="3"/>
  <c r="AA333" i="3"/>
  <c r="Z333" i="3"/>
  <c r="Y333" i="3"/>
  <c r="X333" i="3"/>
  <c r="W333" i="3"/>
  <c r="V333" i="3"/>
  <c r="F333" i="3"/>
  <c r="AC332" i="3"/>
  <c r="AB332" i="3"/>
  <c r="AA332" i="3"/>
  <c r="Z332" i="3"/>
  <c r="Y332" i="3"/>
  <c r="X332" i="3"/>
  <c r="W332" i="3"/>
  <c r="V332" i="3"/>
  <c r="F332" i="3"/>
  <c r="AC329" i="3"/>
  <c r="AB329" i="3"/>
  <c r="AA329" i="3"/>
  <c r="Z329" i="3"/>
  <c r="Y329" i="3"/>
  <c r="X329" i="3"/>
  <c r="W329" i="3"/>
  <c r="V329" i="3"/>
  <c r="F329" i="3"/>
  <c r="AC328" i="3"/>
  <c r="AB328" i="3"/>
  <c r="AA328" i="3"/>
  <c r="Z328" i="3"/>
  <c r="Y328" i="3"/>
  <c r="X328" i="3"/>
  <c r="W328" i="3"/>
  <c r="V328" i="3"/>
  <c r="F328" i="3"/>
  <c r="AC327" i="3"/>
  <c r="AB327" i="3"/>
  <c r="AA327" i="3"/>
  <c r="Z327" i="3"/>
  <c r="Y327" i="3"/>
  <c r="X327" i="3"/>
  <c r="W327" i="3"/>
  <c r="V327" i="3"/>
  <c r="F327" i="3"/>
  <c r="AC325" i="3"/>
  <c r="AB325" i="3"/>
  <c r="AA325" i="3"/>
  <c r="Z325" i="3"/>
  <c r="Y325" i="3"/>
  <c r="X325" i="3"/>
  <c r="W325" i="3"/>
  <c r="V325" i="3"/>
  <c r="F325" i="3"/>
  <c r="AC324" i="3"/>
  <c r="AB324" i="3"/>
  <c r="AA324" i="3"/>
  <c r="Z324" i="3"/>
  <c r="Y324" i="3"/>
  <c r="X324" i="3"/>
  <c r="W324" i="3"/>
  <c r="V324" i="3"/>
  <c r="F324" i="3"/>
  <c r="AC323" i="3"/>
  <c r="AB323" i="3"/>
  <c r="AA323" i="3"/>
  <c r="Z323" i="3"/>
  <c r="Y323" i="3"/>
  <c r="X323" i="3"/>
  <c r="W323" i="3"/>
  <c r="V323" i="3"/>
  <c r="F323" i="3"/>
  <c r="AC322" i="3"/>
  <c r="AB322" i="3"/>
  <c r="AA322" i="3"/>
  <c r="Z322" i="3"/>
  <c r="Y322" i="3"/>
  <c r="X322" i="3"/>
  <c r="W322" i="3"/>
  <c r="V322" i="3"/>
  <c r="F322" i="3"/>
  <c r="AC321" i="3"/>
  <c r="AB321" i="3"/>
  <c r="AA321" i="3"/>
  <c r="Z321" i="3"/>
  <c r="Y321" i="3"/>
  <c r="X321" i="3"/>
  <c r="W321" i="3"/>
  <c r="V321" i="3"/>
  <c r="F321" i="3"/>
  <c r="AC320" i="3"/>
  <c r="AB320" i="3"/>
  <c r="AA320" i="3"/>
  <c r="Z320" i="3"/>
  <c r="Y320" i="3"/>
  <c r="X320" i="3"/>
  <c r="W320" i="3"/>
  <c r="V320" i="3"/>
  <c r="F320" i="3"/>
  <c r="AC319" i="3"/>
  <c r="AB319" i="3"/>
  <c r="AA319" i="3"/>
  <c r="Z319" i="3"/>
  <c r="Y319" i="3"/>
  <c r="X319" i="3"/>
  <c r="W319" i="3"/>
  <c r="V319" i="3"/>
  <c r="F319" i="3"/>
  <c r="AC318" i="3"/>
  <c r="AB318" i="3"/>
  <c r="AA318" i="3"/>
  <c r="Z318" i="3"/>
  <c r="Y318" i="3"/>
  <c r="X318" i="3"/>
  <c r="W318" i="3"/>
  <c r="V318" i="3"/>
  <c r="F318" i="3"/>
  <c r="AC317" i="3"/>
  <c r="AB317" i="3"/>
  <c r="AA317" i="3"/>
  <c r="Z317" i="3"/>
  <c r="Y317" i="3"/>
  <c r="X317" i="3"/>
  <c r="W317" i="3"/>
  <c r="V317" i="3"/>
  <c r="F317" i="3"/>
  <c r="AC316" i="3"/>
  <c r="AB316" i="3"/>
  <c r="AA316" i="3"/>
  <c r="Z316" i="3"/>
  <c r="Y316" i="3"/>
  <c r="X316" i="3"/>
  <c r="W316" i="3"/>
  <c r="V316" i="3"/>
  <c r="F316" i="3"/>
  <c r="AC315" i="3"/>
  <c r="AB315" i="3"/>
  <c r="AA315" i="3"/>
  <c r="Z315" i="3"/>
  <c r="Y315" i="3"/>
  <c r="X315" i="3"/>
  <c r="W315" i="3"/>
  <c r="V315" i="3"/>
  <c r="F315" i="3"/>
  <c r="AC313" i="3"/>
  <c r="AB313" i="3"/>
  <c r="AA313" i="3"/>
  <c r="Z313" i="3"/>
  <c r="Y313" i="3"/>
  <c r="X313" i="3"/>
  <c r="W313" i="3"/>
  <c r="V313" i="3"/>
  <c r="F313" i="3"/>
  <c r="AC312" i="3"/>
  <c r="AB312" i="3"/>
  <c r="AA312" i="3"/>
  <c r="Z312" i="3"/>
  <c r="Y312" i="3"/>
  <c r="X312" i="3"/>
  <c r="W312" i="3"/>
  <c r="V312" i="3"/>
  <c r="F312" i="3"/>
  <c r="AC311" i="3"/>
  <c r="AB311" i="3"/>
  <c r="AA311" i="3"/>
  <c r="Z311" i="3"/>
  <c r="Y311" i="3"/>
  <c r="X311" i="3"/>
  <c r="W311" i="3"/>
  <c r="V311" i="3"/>
  <c r="F311" i="3"/>
  <c r="AC310" i="3"/>
  <c r="AB310" i="3"/>
  <c r="AA310" i="3"/>
  <c r="Z310" i="3"/>
  <c r="Y310" i="3"/>
  <c r="X310" i="3"/>
  <c r="W310" i="3"/>
  <c r="V310" i="3"/>
  <c r="F310" i="3"/>
  <c r="AC309" i="3"/>
  <c r="AB309" i="3"/>
  <c r="AA309" i="3"/>
  <c r="Z309" i="3"/>
  <c r="Y309" i="3"/>
  <c r="X309" i="3"/>
  <c r="W309" i="3"/>
  <c r="V309" i="3"/>
  <c r="F309" i="3"/>
  <c r="AC307" i="3"/>
  <c r="AB307" i="3"/>
  <c r="AA307" i="3"/>
  <c r="Z307" i="3"/>
  <c r="Y307" i="3"/>
  <c r="X307" i="3"/>
  <c r="W307" i="3"/>
  <c r="V307" i="3"/>
  <c r="F307" i="3"/>
  <c r="AC306" i="3"/>
  <c r="AB306" i="3"/>
  <c r="AA306" i="3"/>
  <c r="Z306" i="3"/>
  <c r="Y306" i="3"/>
  <c r="X306" i="3"/>
  <c r="W306" i="3"/>
  <c r="V306" i="3"/>
  <c r="F306" i="3"/>
  <c r="AC305" i="3"/>
  <c r="AB305" i="3"/>
  <c r="AA305" i="3"/>
  <c r="Z305" i="3"/>
  <c r="Y305" i="3"/>
  <c r="X305" i="3"/>
  <c r="W305" i="3"/>
  <c r="V305" i="3"/>
  <c r="F305" i="3"/>
  <c r="AC304" i="3"/>
  <c r="AB304" i="3"/>
  <c r="AA304" i="3"/>
  <c r="Z304" i="3"/>
  <c r="Y304" i="3"/>
  <c r="X304" i="3"/>
  <c r="W304" i="3"/>
  <c r="V304" i="3"/>
  <c r="F304" i="3"/>
  <c r="AC301" i="3"/>
  <c r="AB301" i="3"/>
  <c r="AA301" i="3"/>
  <c r="Z301" i="3"/>
  <c r="Y301" i="3"/>
  <c r="X301" i="3"/>
  <c r="W301" i="3"/>
  <c r="V301" i="3"/>
  <c r="F301" i="3"/>
  <c r="AC300" i="3"/>
  <c r="AB300" i="3"/>
  <c r="AA300" i="3"/>
  <c r="Z300" i="3"/>
  <c r="Y300" i="3"/>
  <c r="X300" i="3"/>
  <c r="W300" i="3"/>
  <c r="V300" i="3"/>
  <c r="F300" i="3"/>
  <c r="AC299" i="3"/>
  <c r="AB299" i="3"/>
  <c r="AA299" i="3"/>
  <c r="Z299" i="3"/>
  <c r="Y299" i="3"/>
  <c r="X299" i="3"/>
  <c r="W299" i="3"/>
  <c r="V299" i="3"/>
  <c r="F299" i="3"/>
  <c r="AC298" i="3"/>
  <c r="AB298" i="3"/>
  <c r="AA298" i="3"/>
  <c r="Z298" i="3"/>
  <c r="Y298" i="3"/>
  <c r="X298" i="3"/>
  <c r="W298" i="3"/>
  <c r="V298" i="3"/>
  <c r="F298" i="3"/>
  <c r="AC297" i="3"/>
  <c r="AB297" i="3"/>
  <c r="AA297" i="3"/>
  <c r="Z297" i="3"/>
  <c r="Y297" i="3"/>
  <c r="X297" i="3"/>
  <c r="W297" i="3"/>
  <c r="V297" i="3"/>
  <c r="F297" i="3"/>
  <c r="AC296" i="3"/>
  <c r="AB296" i="3"/>
  <c r="AA296" i="3"/>
  <c r="Z296" i="3"/>
  <c r="Y296" i="3"/>
  <c r="X296" i="3"/>
  <c r="W296" i="3"/>
  <c r="V296" i="3"/>
  <c r="F296" i="3"/>
  <c r="AC295" i="3"/>
  <c r="AB295" i="3"/>
  <c r="AA295" i="3"/>
  <c r="Z295" i="3"/>
  <c r="Y295" i="3"/>
  <c r="X295" i="3"/>
  <c r="W295" i="3"/>
  <c r="V295" i="3"/>
  <c r="F295" i="3"/>
  <c r="AC294" i="3"/>
  <c r="AB294" i="3"/>
  <c r="AA294" i="3"/>
  <c r="Z294" i="3"/>
  <c r="Y294" i="3"/>
  <c r="X294" i="3"/>
  <c r="W294" i="3"/>
  <c r="V294" i="3"/>
  <c r="F294" i="3"/>
  <c r="AC293" i="3"/>
  <c r="AB293" i="3"/>
  <c r="AA293" i="3"/>
  <c r="Z293" i="3"/>
  <c r="Y293" i="3"/>
  <c r="X293" i="3"/>
  <c r="W293" i="3"/>
  <c r="V293" i="3"/>
  <c r="F293" i="3"/>
  <c r="AC292" i="3"/>
  <c r="AB292" i="3"/>
  <c r="AA292" i="3"/>
  <c r="Z292" i="3"/>
  <c r="Y292" i="3"/>
  <c r="X292" i="3"/>
  <c r="W292" i="3"/>
  <c r="V292" i="3"/>
  <c r="F292" i="3"/>
  <c r="AC291" i="3"/>
  <c r="AB291" i="3"/>
  <c r="AA291" i="3"/>
  <c r="Z291" i="3"/>
  <c r="Y291" i="3"/>
  <c r="X291" i="3"/>
  <c r="W291" i="3"/>
  <c r="V291" i="3"/>
  <c r="F291" i="3"/>
  <c r="AC290" i="3"/>
  <c r="AB290" i="3"/>
  <c r="AA290" i="3"/>
  <c r="Z290" i="3"/>
  <c r="Y290" i="3"/>
  <c r="X290" i="3"/>
  <c r="W290" i="3"/>
  <c r="V290" i="3"/>
  <c r="F290" i="3"/>
  <c r="AC288" i="3"/>
  <c r="AB288" i="3"/>
  <c r="AA288" i="3"/>
  <c r="Z288" i="3"/>
  <c r="Y288" i="3"/>
  <c r="X288" i="3"/>
  <c r="W288" i="3"/>
  <c r="V288" i="3"/>
  <c r="F288" i="3"/>
  <c r="AC287" i="3"/>
  <c r="AB287" i="3"/>
  <c r="AA287" i="3"/>
  <c r="Z287" i="3"/>
  <c r="Y287" i="3"/>
  <c r="X287" i="3"/>
  <c r="W287" i="3"/>
  <c r="V287" i="3"/>
  <c r="F287" i="3"/>
  <c r="AC286" i="3"/>
  <c r="AB286" i="3"/>
  <c r="AA286" i="3"/>
  <c r="Z286" i="3"/>
  <c r="Y286" i="3"/>
  <c r="X286" i="3"/>
  <c r="W286" i="3"/>
  <c r="V286" i="3"/>
  <c r="F286" i="3"/>
  <c r="AC285" i="3"/>
  <c r="AB285" i="3"/>
  <c r="AA285" i="3"/>
  <c r="Z285" i="3"/>
  <c r="Y285" i="3"/>
  <c r="X285" i="3"/>
  <c r="W285" i="3"/>
  <c r="V285" i="3"/>
  <c r="F285" i="3"/>
  <c r="AC283" i="3"/>
  <c r="AB283" i="3"/>
  <c r="AA283" i="3"/>
  <c r="Z283" i="3"/>
  <c r="Y283" i="3"/>
  <c r="X283" i="3"/>
  <c r="W283" i="3"/>
  <c r="V283" i="3"/>
  <c r="F283" i="3"/>
  <c r="AC282" i="3"/>
  <c r="AB282" i="3"/>
  <c r="AA282" i="3"/>
  <c r="Z282" i="3"/>
  <c r="Y282" i="3"/>
  <c r="X282" i="3"/>
  <c r="W282" i="3"/>
  <c r="V282" i="3"/>
  <c r="F282" i="3"/>
  <c r="AC281" i="3"/>
  <c r="AB281" i="3"/>
  <c r="AA281" i="3"/>
  <c r="Z281" i="3"/>
  <c r="Y281" i="3"/>
  <c r="X281" i="3"/>
  <c r="W281" i="3"/>
  <c r="V281" i="3"/>
  <c r="F281" i="3"/>
  <c r="AC280" i="3"/>
  <c r="AB280" i="3"/>
  <c r="AA280" i="3"/>
  <c r="Z280" i="3"/>
  <c r="Y280" i="3"/>
  <c r="X280" i="3"/>
  <c r="W280" i="3"/>
  <c r="V280" i="3"/>
  <c r="F280" i="3"/>
  <c r="AC278" i="3"/>
  <c r="AB278" i="3"/>
  <c r="AA278" i="3"/>
  <c r="Z278" i="3"/>
  <c r="Y278" i="3"/>
  <c r="X278" i="3"/>
  <c r="W278" i="3"/>
  <c r="V278" i="3"/>
  <c r="F278" i="3"/>
  <c r="AC277" i="3"/>
  <c r="AB277" i="3"/>
  <c r="AA277" i="3"/>
  <c r="Z277" i="3"/>
  <c r="Y277" i="3"/>
  <c r="X277" i="3"/>
  <c r="W277" i="3"/>
  <c r="V277" i="3"/>
  <c r="F277" i="3"/>
  <c r="AC276" i="3"/>
  <c r="AB276" i="3"/>
  <c r="AA276" i="3"/>
  <c r="Z276" i="3"/>
  <c r="Y276" i="3"/>
  <c r="X276" i="3"/>
  <c r="W276" i="3"/>
  <c r="V276" i="3"/>
  <c r="F276" i="3"/>
  <c r="AC275" i="3"/>
  <c r="AB275" i="3"/>
  <c r="AA275" i="3"/>
  <c r="Z275" i="3"/>
  <c r="Y275" i="3"/>
  <c r="X275" i="3"/>
  <c r="W275" i="3"/>
  <c r="V275" i="3"/>
  <c r="F275" i="3"/>
  <c r="AC274" i="3"/>
  <c r="AB274" i="3"/>
  <c r="AA274" i="3"/>
  <c r="Z274" i="3"/>
  <c r="Y274" i="3"/>
  <c r="X274" i="3"/>
  <c r="W274" i="3"/>
  <c r="V274" i="3"/>
  <c r="F274" i="3"/>
  <c r="AC273" i="3"/>
  <c r="AB273" i="3"/>
  <c r="AA273" i="3"/>
  <c r="Z273" i="3"/>
  <c r="Y273" i="3"/>
  <c r="X273" i="3"/>
  <c r="W273" i="3"/>
  <c r="V273" i="3"/>
  <c r="F273" i="3"/>
  <c r="AC272" i="3"/>
  <c r="AB272" i="3"/>
  <c r="AA272" i="3"/>
  <c r="Z272" i="3"/>
  <c r="Y272" i="3"/>
  <c r="X272" i="3"/>
  <c r="W272" i="3"/>
  <c r="V272" i="3"/>
  <c r="F272" i="3"/>
  <c r="AC270" i="3"/>
  <c r="AB270" i="3"/>
  <c r="AA270" i="3"/>
  <c r="Z270" i="3"/>
  <c r="Y270" i="3"/>
  <c r="X270" i="3"/>
  <c r="W270" i="3"/>
  <c r="V270" i="3"/>
  <c r="F270" i="3"/>
  <c r="AC269" i="3"/>
  <c r="AB269" i="3"/>
  <c r="AA269" i="3"/>
  <c r="Z269" i="3"/>
  <c r="Y269" i="3"/>
  <c r="X269" i="3"/>
  <c r="W269" i="3"/>
  <c r="V269" i="3"/>
  <c r="F269" i="3"/>
  <c r="AC268" i="3"/>
  <c r="AB268" i="3"/>
  <c r="AA268" i="3"/>
  <c r="Z268" i="3"/>
  <c r="Y268" i="3"/>
  <c r="X268" i="3"/>
  <c r="W268" i="3"/>
  <c r="V268" i="3"/>
  <c r="F268" i="3"/>
  <c r="AC267" i="3"/>
  <c r="AB267" i="3"/>
  <c r="AA267" i="3"/>
  <c r="Z267" i="3"/>
  <c r="Y267" i="3"/>
  <c r="X267" i="3"/>
  <c r="W267" i="3"/>
  <c r="V267" i="3"/>
  <c r="F267" i="3"/>
  <c r="AC266" i="3"/>
  <c r="AB266" i="3"/>
  <c r="AA266" i="3"/>
  <c r="Z266" i="3"/>
  <c r="Y266" i="3"/>
  <c r="X266" i="3"/>
  <c r="W266" i="3"/>
  <c r="V266" i="3"/>
  <c r="F266" i="3"/>
  <c r="AC265" i="3"/>
  <c r="AB265" i="3"/>
  <c r="AA265" i="3"/>
  <c r="Z265" i="3"/>
  <c r="Y265" i="3"/>
  <c r="X265" i="3"/>
  <c r="W265" i="3"/>
  <c r="V265" i="3"/>
  <c r="F265" i="3"/>
  <c r="AC264" i="3"/>
  <c r="AB264" i="3"/>
  <c r="AA264" i="3"/>
  <c r="Z264" i="3"/>
  <c r="Y264" i="3"/>
  <c r="X264" i="3"/>
  <c r="W264" i="3"/>
  <c r="V264" i="3"/>
  <c r="F264" i="3"/>
  <c r="AC263" i="3"/>
  <c r="AB263" i="3"/>
  <c r="AA263" i="3"/>
  <c r="Z263" i="3"/>
  <c r="Y263" i="3"/>
  <c r="X263" i="3"/>
  <c r="W263" i="3"/>
  <c r="V263" i="3"/>
  <c r="F263" i="3"/>
  <c r="AC262" i="3"/>
  <c r="AB262" i="3"/>
  <c r="AA262" i="3"/>
  <c r="Z262" i="3"/>
  <c r="Y262" i="3"/>
  <c r="X262" i="3"/>
  <c r="W262" i="3"/>
  <c r="V262" i="3"/>
  <c r="F262" i="3"/>
  <c r="AC261" i="3"/>
  <c r="AB261" i="3"/>
  <c r="AA261" i="3"/>
  <c r="Z261" i="3"/>
  <c r="Y261" i="3"/>
  <c r="X261" i="3"/>
  <c r="W261" i="3"/>
  <c r="V261" i="3"/>
  <c r="F261" i="3"/>
  <c r="AC260" i="3"/>
  <c r="AB260" i="3"/>
  <c r="AA260" i="3"/>
  <c r="Z260" i="3"/>
  <c r="Y260" i="3"/>
  <c r="X260" i="3"/>
  <c r="W260" i="3"/>
  <c r="V260" i="3"/>
  <c r="F260" i="3"/>
  <c r="AC259" i="3"/>
  <c r="AB259" i="3"/>
  <c r="AA259" i="3"/>
  <c r="Z259" i="3"/>
  <c r="Y259" i="3"/>
  <c r="X259" i="3"/>
  <c r="W259" i="3"/>
  <c r="V259" i="3"/>
  <c r="F259" i="3"/>
  <c r="AC254" i="3"/>
  <c r="AB254" i="3"/>
  <c r="AA254" i="3"/>
  <c r="Z254" i="3"/>
  <c r="Y254" i="3"/>
  <c r="X254" i="3"/>
  <c r="W254" i="3"/>
  <c r="V254" i="3"/>
  <c r="F254" i="3"/>
  <c r="AC253" i="3"/>
  <c r="AB253" i="3"/>
  <c r="AA253" i="3"/>
  <c r="Z253" i="3"/>
  <c r="Y253" i="3"/>
  <c r="X253" i="3"/>
  <c r="W253" i="3"/>
  <c r="V253" i="3"/>
  <c r="F253" i="3"/>
  <c r="AC252" i="3"/>
  <c r="AB252" i="3"/>
  <c r="AA252" i="3"/>
  <c r="Z252" i="3"/>
  <c r="Y252" i="3"/>
  <c r="X252" i="3"/>
  <c r="W252" i="3"/>
  <c r="V252" i="3"/>
  <c r="F252" i="3"/>
  <c r="AC251" i="3"/>
  <c r="AB251" i="3"/>
  <c r="AA251" i="3"/>
  <c r="Z251" i="3"/>
  <c r="Y251" i="3"/>
  <c r="X251" i="3"/>
  <c r="W251" i="3"/>
  <c r="V251" i="3"/>
  <c r="F251" i="3"/>
  <c r="AC250" i="3"/>
  <c r="AB250" i="3"/>
  <c r="AA250" i="3"/>
  <c r="Z250" i="3"/>
  <c r="Y250" i="3"/>
  <c r="X250" i="3"/>
  <c r="W250" i="3"/>
  <c r="V250" i="3"/>
  <c r="F250" i="3"/>
  <c r="AC249" i="3"/>
  <c r="AB249" i="3"/>
  <c r="AA249" i="3"/>
  <c r="Z249" i="3"/>
  <c r="Y249" i="3"/>
  <c r="X249" i="3"/>
  <c r="W249" i="3"/>
  <c r="V249" i="3"/>
  <c r="F249" i="3"/>
  <c r="AC248" i="3"/>
  <c r="AB248" i="3"/>
  <c r="AA248" i="3"/>
  <c r="Z248" i="3"/>
  <c r="Y248" i="3"/>
  <c r="X248" i="3"/>
  <c r="W248" i="3"/>
  <c r="V248" i="3"/>
  <c r="F248" i="3"/>
  <c r="AC247" i="3"/>
  <c r="AB247" i="3"/>
  <c r="AA247" i="3"/>
  <c r="Z247" i="3"/>
  <c r="Y247" i="3"/>
  <c r="X247" i="3"/>
  <c r="W247" i="3"/>
  <c r="V247" i="3"/>
  <c r="F247" i="3"/>
  <c r="AC246" i="3"/>
  <c r="AB246" i="3"/>
  <c r="AA246" i="3"/>
  <c r="Z246" i="3"/>
  <c r="Y246" i="3"/>
  <c r="X246" i="3"/>
  <c r="W246" i="3"/>
  <c r="V246" i="3"/>
  <c r="F246" i="3"/>
  <c r="AC245" i="3"/>
  <c r="AB245" i="3"/>
  <c r="AA245" i="3"/>
  <c r="Z245" i="3"/>
  <c r="Y245" i="3"/>
  <c r="X245" i="3"/>
  <c r="W245" i="3"/>
  <c r="V245" i="3"/>
  <c r="F245" i="3"/>
  <c r="AC244" i="3"/>
  <c r="AB244" i="3"/>
  <c r="AA244" i="3"/>
  <c r="Z244" i="3"/>
  <c r="Y244" i="3"/>
  <c r="X244" i="3"/>
  <c r="W244" i="3"/>
  <c r="V244" i="3"/>
  <c r="F244" i="3"/>
  <c r="AC242" i="3"/>
  <c r="AB242" i="3"/>
  <c r="AA242" i="3"/>
  <c r="Z242" i="3"/>
  <c r="Y242" i="3"/>
  <c r="X242" i="3"/>
  <c r="W242" i="3"/>
  <c r="V242" i="3"/>
  <c r="F242" i="3"/>
  <c r="AC241" i="3"/>
  <c r="AB241" i="3"/>
  <c r="AA241" i="3"/>
  <c r="Z241" i="3"/>
  <c r="Y241" i="3"/>
  <c r="X241" i="3"/>
  <c r="W241" i="3"/>
  <c r="V241" i="3"/>
  <c r="F241" i="3"/>
  <c r="AC235" i="3"/>
  <c r="AB235" i="3"/>
  <c r="AA235" i="3"/>
  <c r="Z235" i="3"/>
  <c r="Y235" i="3"/>
  <c r="X235" i="3"/>
  <c r="W235" i="3"/>
  <c r="V235" i="3"/>
  <c r="F235" i="3"/>
  <c r="AC234" i="3"/>
  <c r="AB234" i="3"/>
  <c r="AA234" i="3"/>
  <c r="Z234" i="3"/>
  <c r="Y234" i="3"/>
  <c r="X234" i="3"/>
  <c r="W234" i="3"/>
  <c r="V234" i="3"/>
  <c r="F234" i="3"/>
  <c r="AC233" i="3"/>
  <c r="AB233" i="3"/>
  <c r="AA233" i="3"/>
  <c r="Z233" i="3"/>
  <c r="Y233" i="3"/>
  <c r="X233" i="3"/>
  <c r="W233" i="3"/>
  <c r="V233" i="3"/>
  <c r="F233" i="3"/>
  <c r="AC232" i="3"/>
  <c r="AB232" i="3"/>
  <c r="AA232" i="3"/>
  <c r="Z232" i="3"/>
  <c r="Y232" i="3"/>
  <c r="X232" i="3"/>
  <c r="W232" i="3"/>
  <c r="V232" i="3"/>
  <c r="F232" i="3"/>
  <c r="AC231" i="3"/>
  <c r="AB231" i="3"/>
  <c r="AA231" i="3"/>
  <c r="Z231" i="3"/>
  <c r="Y231" i="3"/>
  <c r="X231" i="3"/>
  <c r="W231" i="3"/>
  <c r="V231" i="3"/>
  <c r="F231" i="3"/>
  <c r="AC230" i="3"/>
  <c r="AB230" i="3"/>
  <c r="AA230" i="3"/>
  <c r="Z230" i="3"/>
  <c r="Y230" i="3"/>
  <c r="X230" i="3"/>
  <c r="W230" i="3"/>
  <c r="V230" i="3"/>
  <c r="F230" i="3"/>
  <c r="AC229" i="3"/>
  <c r="AB229" i="3"/>
  <c r="AA229" i="3"/>
  <c r="Z229" i="3"/>
  <c r="Y229" i="3"/>
  <c r="X229" i="3"/>
  <c r="W229" i="3"/>
  <c r="V229" i="3"/>
  <c r="F229" i="3"/>
  <c r="AC228" i="3"/>
  <c r="AB228" i="3"/>
  <c r="AA228" i="3"/>
  <c r="Z228" i="3"/>
  <c r="Y228" i="3"/>
  <c r="X228" i="3"/>
  <c r="W228" i="3"/>
  <c r="V228" i="3"/>
  <c r="F228" i="3"/>
  <c r="AC227" i="3"/>
  <c r="AB227" i="3"/>
  <c r="AA227" i="3"/>
  <c r="Z227" i="3"/>
  <c r="Y227" i="3"/>
  <c r="X227" i="3"/>
  <c r="W227" i="3"/>
  <c r="V227" i="3"/>
  <c r="F227" i="3"/>
  <c r="AC226" i="3"/>
  <c r="AB226" i="3"/>
  <c r="AA226" i="3"/>
  <c r="Z226" i="3"/>
  <c r="Y226" i="3"/>
  <c r="X226" i="3"/>
  <c r="W226" i="3"/>
  <c r="V226" i="3"/>
  <c r="F226" i="3"/>
  <c r="AC223" i="3"/>
  <c r="AB223" i="3"/>
  <c r="AA223" i="3"/>
  <c r="Z223" i="3"/>
  <c r="Y223" i="3"/>
  <c r="X223" i="3"/>
  <c r="W223" i="3"/>
  <c r="V223" i="3"/>
  <c r="F223" i="3"/>
  <c r="AC222" i="3"/>
  <c r="AB222" i="3"/>
  <c r="AA222" i="3"/>
  <c r="Z222" i="3"/>
  <c r="Y222" i="3"/>
  <c r="X222" i="3"/>
  <c r="W222" i="3"/>
  <c r="V222" i="3"/>
  <c r="F222" i="3"/>
  <c r="AC221" i="3"/>
  <c r="AB221" i="3"/>
  <c r="AA221" i="3"/>
  <c r="Z221" i="3"/>
  <c r="Y221" i="3"/>
  <c r="X221" i="3"/>
  <c r="W221" i="3"/>
  <c r="V221" i="3"/>
  <c r="F221" i="3"/>
  <c r="AC220" i="3"/>
  <c r="AB220" i="3"/>
  <c r="AA220" i="3"/>
  <c r="Z220" i="3"/>
  <c r="Y220" i="3"/>
  <c r="X220" i="3"/>
  <c r="W220" i="3"/>
  <c r="V220" i="3"/>
  <c r="F220" i="3"/>
  <c r="AC219" i="3"/>
  <c r="AB219" i="3"/>
  <c r="AA219" i="3"/>
  <c r="Z219" i="3"/>
  <c r="Y219" i="3"/>
  <c r="X219" i="3"/>
  <c r="W219" i="3"/>
  <c r="V219" i="3"/>
  <c r="F219" i="3"/>
  <c r="AC218" i="3"/>
  <c r="AB218" i="3"/>
  <c r="AA218" i="3"/>
  <c r="Z218" i="3"/>
  <c r="Y218" i="3"/>
  <c r="X218" i="3"/>
  <c r="W218" i="3"/>
  <c r="V218" i="3"/>
  <c r="F218" i="3"/>
  <c r="AC217" i="3"/>
  <c r="AB217" i="3"/>
  <c r="AA217" i="3"/>
  <c r="Z217" i="3"/>
  <c r="Y217" i="3"/>
  <c r="X217" i="3"/>
  <c r="W217" i="3"/>
  <c r="V217" i="3"/>
  <c r="F217" i="3"/>
  <c r="AC216" i="3"/>
  <c r="AB216" i="3"/>
  <c r="AA216" i="3"/>
  <c r="Z216" i="3"/>
  <c r="Y216" i="3"/>
  <c r="X216" i="3"/>
  <c r="W216" i="3"/>
  <c r="V216" i="3"/>
  <c r="F216" i="3"/>
  <c r="AC215" i="3"/>
  <c r="AB215" i="3"/>
  <c r="AA215" i="3"/>
  <c r="Z215" i="3"/>
  <c r="Y215" i="3"/>
  <c r="X215" i="3"/>
  <c r="W215" i="3"/>
  <c r="V215" i="3"/>
  <c r="F215" i="3"/>
  <c r="AC214" i="3"/>
  <c r="AB214" i="3"/>
  <c r="AA214" i="3"/>
  <c r="Z214" i="3"/>
  <c r="Y214" i="3"/>
  <c r="X214" i="3"/>
  <c r="W214" i="3"/>
  <c r="V214" i="3"/>
  <c r="F214" i="3"/>
  <c r="AC213" i="3"/>
  <c r="AB213" i="3"/>
  <c r="AA213" i="3"/>
  <c r="Z213" i="3"/>
  <c r="Y213" i="3"/>
  <c r="X213" i="3"/>
  <c r="W213" i="3"/>
  <c r="V213" i="3"/>
  <c r="F213" i="3"/>
  <c r="AC212" i="3"/>
  <c r="AB212" i="3"/>
  <c r="AA212" i="3"/>
  <c r="Z212" i="3"/>
  <c r="Y212" i="3"/>
  <c r="X212" i="3"/>
  <c r="W212" i="3"/>
  <c r="V212" i="3"/>
  <c r="F212" i="3"/>
  <c r="AC211" i="3"/>
  <c r="AB211" i="3"/>
  <c r="AA211" i="3"/>
  <c r="Z211" i="3"/>
  <c r="Y211" i="3"/>
  <c r="X211" i="3"/>
  <c r="W211" i="3"/>
  <c r="V211" i="3"/>
  <c r="F211" i="3"/>
  <c r="AC210" i="3"/>
  <c r="AB210" i="3"/>
  <c r="AA210" i="3"/>
  <c r="Z210" i="3"/>
  <c r="Y210" i="3"/>
  <c r="X210" i="3"/>
  <c r="W210" i="3"/>
  <c r="V210" i="3"/>
  <c r="F210" i="3"/>
  <c r="AC209" i="3"/>
  <c r="AB209" i="3"/>
  <c r="AA209" i="3"/>
  <c r="Z209" i="3"/>
  <c r="Y209" i="3"/>
  <c r="X209" i="3"/>
  <c r="W209" i="3"/>
  <c r="V209" i="3"/>
  <c r="F209" i="3"/>
  <c r="AC208" i="3"/>
  <c r="AB208" i="3"/>
  <c r="AA208" i="3"/>
  <c r="Z208" i="3"/>
  <c r="Y208" i="3"/>
  <c r="X208" i="3"/>
  <c r="W208" i="3"/>
  <c r="V208" i="3"/>
  <c r="F208" i="3"/>
  <c r="AC207" i="3"/>
  <c r="AB207" i="3"/>
  <c r="AA207" i="3"/>
  <c r="Z207" i="3"/>
  <c r="Y207" i="3"/>
  <c r="X207" i="3"/>
  <c r="W207" i="3"/>
  <c r="V207" i="3"/>
  <c r="F207" i="3"/>
  <c r="AC206" i="3"/>
  <c r="AB206" i="3"/>
  <c r="AA206" i="3"/>
  <c r="Z206" i="3"/>
  <c r="Y206" i="3"/>
  <c r="X206" i="3"/>
  <c r="W206" i="3"/>
  <c r="V206" i="3"/>
  <c r="F206" i="3"/>
  <c r="AC205" i="3"/>
  <c r="AB205" i="3"/>
  <c r="AA205" i="3"/>
  <c r="Z205" i="3"/>
  <c r="Y205" i="3"/>
  <c r="X205" i="3"/>
  <c r="W205" i="3"/>
  <c r="V205" i="3"/>
  <c r="F205" i="3"/>
  <c r="AC204" i="3"/>
  <c r="AB204" i="3"/>
  <c r="AA204" i="3"/>
  <c r="Z204" i="3"/>
  <c r="Y204" i="3"/>
  <c r="X204" i="3"/>
  <c r="W204" i="3"/>
  <c r="V204" i="3"/>
  <c r="F204" i="3"/>
  <c r="AC203" i="3"/>
  <c r="AB203" i="3"/>
  <c r="AA203" i="3"/>
  <c r="Z203" i="3"/>
  <c r="Y203" i="3"/>
  <c r="X203" i="3"/>
  <c r="W203" i="3"/>
  <c r="V203" i="3"/>
  <c r="F203" i="3"/>
  <c r="AC202" i="3"/>
  <c r="AB202" i="3"/>
  <c r="AA202" i="3"/>
  <c r="Z202" i="3"/>
  <c r="Y202" i="3"/>
  <c r="X202" i="3"/>
  <c r="W202" i="3"/>
  <c r="V202" i="3"/>
  <c r="F202" i="3"/>
  <c r="AC201" i="3"/>
  <c r="AB201" i="3"/>
  <c r="AA201" i="3"/>
  <c r="Z201" i="3"/>
  <c r="Y201" i="3"/>
  <c r="X201" i="3"/>
  <c r="W201" i="3"/>
  <c r="V201" i="3"/>
  <c r="F201" i="3"/>
  <c r="AC200" i="3"/>
  <c r="AB200" i="3"/>
  <c r="AA200" i="3"/>
  <c r="Z200" i="3"/>
  <c r="Y200" i="3"/>
  <c r="X200" i="3"/>
  <c r="W200" i="3"/>
  <c r="V200" i="3"/>
  <c r="F200" i="3"/>
  <c r="AC199" i="3"/>
  <c r="AB199" i="3"/>
  <c r="AA199" i="3"/>
  <c r="Z199" i="3"/>
  <c r="Y199" i="3"/>
  <c r="X199" i="3"/>
  <c r="W199" i="3"/>
  <c r="V199" i="3"/>
  <c r="F199" i="3"/>
  <c r="AC198" i="3"/>
  <c r="AB198" i="3"/>
  <c r="AA198" i="3"/>
  <c r="Z198" i="3"/>
  <c r="Y198" i="3"/>
  <c r="X198" i="3"/>
  <c r="W198" i="3"/>
  <c r="V198" i="3"/>
  <c r="F198" i="3"/>
  <c r="AC197" i="3"/>
  <c r="AB197" i="3"/>
  <c r="AA197" i="3"/>
  <c r="Z197" i="3"/>
  <c r="Y197" i="3"/>
  <c r="X197" i="3"/>
  <c r="W197" i="3"/>
  <c r="V197" i="3"/>
  <c r="F197" i="3"/>
  <c r="AC195" i="3"/>
  <c r="AB195" i="3"/>
  <c r="AA195" i="3"/>
  <c r="Z195" i="3"/>
  <c r="Y195" i="3"/>
  <c r="X195" i="3"/>
  <c r="W195" i="3"/>
  <c r="V195" i="3"/>
  <c r="F195" i="3"/>
  <c r="AC194" i="3"/>
  <c r="AB194" i="3"/>
  <c r="AA194" i="3"/>
  <c r="Z194" i="3"/>
  <c r="Y194" i="3"/>
  <c r="X194" i="3"/>
  <c r="W194" i="3"/>
  <c r="V194" i="3"/>
  <c r="F194" i="3"/>
  <c r="AC193" i="3"/>
  <c r="AB193" i="3"/>
  <c r="AA193" i="3"/>
  <c r="Z193" i="3"/>
  <c r="Y193" i="3"/>
  <c r="X193" i="3"/>
  <c r="W193" i="3"/>
  <c r="V193" i="3"/>
  <c r="F193" i="3"/>
  <c r="AC192" i="3"/>
  <c r="AB192" i="3"/>
  <c r="AA192" i="3"/>
  <c r="Z192" i="3"/>
  <c r="Y192" i="3"/>
  <c r="X192" i="3"/>
  <c r="W192" i="3"/>
  <c r="V192" i="3"/>
  <c r="F192" i="3"/>
  <c r="AC191" i="3"/>
  <c r="AB191" i="3"/>
  <c r="AA191" i="3"/>
  <c r="Z191" i="3"/>
  <c r="Y191" i="3"/>
  <c r="X191" i="3"/>
  <c r="W191" i="3"/>
  <c r="V191" i="3"/>
  <c r="F191" i="3"/>
  <c r="AC190" i="3"/>
  <c r="AB190" i="3"/>
  <c r="AA190" i="3"/>
  <c r="Z190" i="3"/>
  <c r="Y190" i="3"/>
  <c r="X190" i="3"/>
  <c r="W190" i="3"/>
  <c r="V190" i="3"/>
  <c r="F190" i="3"/>
  <c r="AC189" i="3"/>
  <c r="AB189" i="3"/>
  <c r="AA189" i="3"/>
  <c r="Z189" i="3"/>
  <c r="Y189" i="3"/>
  <c r="X189" i="3"/>
  <c r="W189" i="3"/>
  <c r="V189" i="3"/>
  <c r="F189" i="3"/>
  <c r="AC188" i="3"/>
  <c r="AB188" i="3"/>
  <c r="AA188" i="3"/>
  <c r="Z188" i="3"/>
  <c r="Y188" i="3"/>
  <c r="X188" i="3"/>
  <c r="W188" i="3"/>
  <c r="V188" i="3"/>
  <c r="F188" i="3"/>
  <c r="AC187" i="3"/>
  <c r="AB187" i="3"/>
  <c r="AA187" i="3"/>
  <c r="Z187" i="3"/>
  <c r="Y187" i="3"/>
  <c r="X187" i="3"/>
  <c r="W187" i="3"/>
  <c r="V187" i="3"/>
  <c r="F187" i="3"/>
  <c r="AC185" i="3"/>
  <c r="AB185" i="3"/>
  <c r="AA185" i="3"/>
  <c r="Z185" i="3"/>
  <c r="Y185" i="3"/>
  <c r="X185" i="3"/>
  <c r="W185" i="3"/>
  <c r="V185" i="3"/>
  <c r="F185" i="3"/>
  <c r="AC184" i="3"/>
  <c r="AB184" i="3"/>
  <c r="AA184" i="3"/>
  <c r="Z184" i="3"/>
  <c r="Y184" i="3"/>
  <c r="X184" i="3"/>
  <c r="W184" i="3"/>
  <c r="V184" i="3"/>
  <c r="F184" i="3"/>
  <c r="AC183" i="3"/>
  <c r="AB183" i="3"/>
  <c r="AA183" i="3"/>
  <c r="Z183" i="3"/>
  <c r="Y183" i="3"/>
  <c r="X183" i="3"/>
  <c r="W183" i="3"/>
  <c r="V183" i="3"/>
  <c r="F183" i="3"/>
  <c r="AC182" i="3"/>
  <c r="AB182" i="3"/>
  <c r="AA182" i="3"/>
  <c r="Z182" i="3"/>
  <c r="Y182" i="3"/>
  <c r="X182" i="3"/>
  <c r="W182" i="3"/>
  <c r="V182" i="3"/>
  <c r="F182" i="3"/>
  <c r="AC181" i="3"/>
  <c r="AB181" i="3"/>
  <c r="AA181" i="3"/>
  <c r="Z181" i="3"/>
  <c r="Y181" i="3"/>
  <c r="X181" i="3"/>
  <c r="W181" i="3"/>
  <c r="V181" i="3"/>
  <c r="F181" i="3"/>
  <c r="AC180" i="3"/>
  <c r="AB180" i="3"/>
  <c r="AA180" i="3"/>
  <c r="Z180" i="3"/>
  <c r="Y180" i="3"/>
  <c r="X180" i="3"/>
  <c r="W180" i="3"/>
  <c r="V180" i="3"/>
  <c r="F180" i="3"/>
  <c r="AC179" i="3"/>
  <c r="AB179" i="3"/>
  <c r="AA179" i="3"/>
  <c r="Z179" i="3"/>
  <c r="Y179" i="3"/>
  <c r="X179" i="3"/>
  <c r="W179" i="3"/>
  <c r="V179" i="3"/>
  <c r="F179" i="3"/>
  <c r="AC178" i="3"/>
  <c r="AB178" i="3"/>
  <c r="AA178" i="3"/>
  <c r="Z178" i="3"/>
  <c r="Y178" i="3"/>
  <c r="X178" i="3"/>
  <c r="W178" i="3"/>
  <c r="V178" i="3"/>
  <c r="F178" i="3"/>
  <c r="AC177" i="3"/>
  <c r="AB177" i="3"/>
  <c r="AA177" i="3"/>
  <c r="Z177" i="3"/>
  <c r="Y177" i="3"/>
  <c r="X177" i="3"/>
  <c r="W177" i="3"/>
  <c r="V177" i="3"/>
  <c r="F177" i="3"/>
  <c r="AC176" i="3"/>
  <c r="AB176" i="3"/>
  <c r="AA176" i="3"/>
  <c r="Z176" i="3"/>
  <c r="Y176" i="3"/>
  <c r="X176" i="3"/>
  <c r="W176" i="3"/>
  <c r="V176" i="3"/>
  <c r="F176" i="3"/>
  <c r="AC174" i="3"/>
  <c r="AB174" i="3"/>
  <c r="AA174" i="3"/>
  <c r="Z174" i="3"/>
  <c r="Y174" i="3"/>
  <c r="X174" i="3"/>
  <c r="W174" i="3"/>
  <c r="V174" i="3"/>
  <c r="F174" i="3"/>
  <c r="AC173" i="3"/>
  <c r="AB173" i="3"/>
  <c r="AA173" i="3"/>
  <c r="Z173" i="3"/>
  <c r="Y173" i="3"/>
  <c r="X173" i="3"/>
  <c r="W173" i="3"/>
  <c r="V173" i="3"/>
  <c r="F173" i="3"/>
  <c r="AC172" i="3"/>
  <c r="AB172" i="3"/>
  <c r="AA172" i="3"/>
  <c r="Z172" i="3"/>
  <c r="Y172" i="3"/>
  <c r="X172" i="3"/>
  <c r="W172" i="3"/>
  <c r="V172" i="3"/>
  <c r="F172" i="3"/>
  <c r="AC171" i="3"/>
  <c r="AB171" i="3"/>
  <c r="AA171" i="3"/>
  <c r="Z171" i="3"/>
  <c r="Y171" i="3"/>
  <c r="X171" i="3"/>
  <c r="W171" i="3"/>
  <c r="V171" i="3"/>
  <c r="F171" i="3"/>
  <c r="AC170" i="3"/>
  <c r="AB170" i="3"/>
  <c r="AA170" i="3"/>
  <c r="Z170" i="3"/>
  <c r="Y170" i="3"/>
  <c r="X170" i="3"/>
  <c r="W170" i="3"/>
  <c r="V170" i="3"/>
  <c r="F170" i="3"/>
  <c r="AC169" i="3"/>
  <c r="AB169" i="3"/>
  <c r="AA169" i="3"/>
  <c r="Z169" i="3"/>
  <c r="Y169" i="3"/>
  <c r="X169" i="3"/>
  <c r="W169" i="3"/>
  <c r="V169" i="3"/>
  <c r="F169" i="3"/>
  <c r="AC168" i="3"/>
  <c r="AB168" i="3"/>
  <c r="AA168" i="3"/>
  <c r="Z168" i="3"/>
  <c r="Y168" i="3"/>
  <c r="X168" i="3"/>
  <c r="W168" i="3"/>
  <c r="V168" i="3"/>
  <c r="F168" i="3"/>
  <c r="AC167" i="3"/>
  <c r="AB167" i="3"/>
  <c r="AA167" i="3"/>
  <c r="Z167" i="3"/>
  <c r="Y167" i="3"/>
  <c r="X167" i="3"/>
  <c r="W167" i="3"/>
  <c r="V167" i="3"/>
  <c r="F167" i="3"/>
  <c r="AC166" i="3"/>
  <c r="AB166" i="3"/>
  <c r="AA166" i="3"/>
  <c r="Z166" i="3"/>
  <c r="Y166" i="3"/>
  <c r="X166" i="3"/>
  <c r="W166" i="3"/>
  <c r="V166" i="3"/>
  <c r="F166" i="3"/>
  <c r="AC165" i="3"/>
  <c r="AB165" i="3"/>
  <c r="AA165" i="3"/>
  <c r="Z165" i="3"/>
  <c r="Y165" i="3"/>
  <c r="X165" i="3"/>
  <c r="W165" i="3"/>
  <c r="V165" i="3"/>
  <c r="F165" i="3"/>
  <c r="AC164" i="3"/>
  <c r="AB164" i="3"/>
  <c r="AA164" i="3"/>
  <c r="Z164" i="3"/>
  <c r="Y164" i="3"/>
  <c r="X164" i="3"/>
  <c r="W164" i="3"/>
  <c r="V164" i="3"/>
  <c r="F164" i="3"/>
  <c r="AC163" i="3"/>
  <c r="AB163" i="3"/>
  <c r="AA163" i="3"/>
  <c r="Z163" i="3"/>
  <c r="Y163" i="3"/>
  <c r="X163" i="3"/>
  <c r="W163" i="3"/>
  <c r="V163" i="3"/>
  <c r="F163" i="3"/>
  <c r="AC162" i="3"/>
  <c r="AB162" i="3"/>
  <c r="AA162" i="3"/>
  <c r="Z162" i="3"/>
  <c r="Y162" i="3"/>
  <c r="X162" i="3"/>
  <c r="W162" i="3"/>
  <c r="V162" i="3"/>
  <c r="F162" i="3"/>
  <c r="AC161" i="3"/>
  <c r="AB161" i="3"/>
  <c r="AA161" i="3"/>
  <c r="Z161" i="3"/>
  <c r="Y161" i="3"/>
  <c r="X161" i="3"/>
  <c r="W161" i="3"/>
  <c r="V161" i="3"/>
  <c r="F161" i="3"/>
  <c r="AC160" i="3"/>
  <c r="AB160" i="3"/>
  <c r="AA160" i="3"/>
  <c r="Z160" i="3"/>
  <c r="Y160" i="3"/>
  <c r="X160" i="3"/>
  <c r="W160" i="3"/>
  <c r="V160" i="3"/>
  <c r="F160" i="3"/>
  <c r="AC159" i="3"/>
  <c r="AB159" i="3"/>
  <c r="AA159" i="3"/>
  <c r="Z159" i="3"/>
  <c r="Y159" i="3"/>
  <c r="X159" i="3"/>
  <c r="W159" i="3"/>
  <c r="V159" i="3"/>
  <c r="F159" i="3"/>
  <c r="AC158" i="3"/>
  <c r="AB158" i="3"/>
  <c r="AA158" i="3"/>
  <c r="Z158" i="3"/>
  <c r="Y158" i="3"/>
  <c r="X158" i="3"/>
  <c r="W158" i="3"/>
  <c r="V158" i="3"/>
  <c r="F158" i="3"/>
  <c r="AC157" i="3"/>
  <c r="AB157" i="3"/>
  <c r="AA157" i="3"/>
  <c r="Z157" i="3"/>
  <c r="Y157" i="3"/>
  <c r="X157" i="3"/>
  <c r="W157" i="3"/>
  <c r="V157" i="3"/>
  <c r="F157" i="3"/>
  <c r="AC155" i="3"/>
  <c r="AB155" i="3"/>
  <c r="AA155" i="3"/>
  <c r="Z155" i="3"/>
  <c r="Y155" i="3"/>
  <c r="X155" i="3"/>
  <c r="W155" i="3"/>
  <c r="V155" i="3"/>
  <c r="F155" i="3"/>
  <c r="AC154" i="3"/>
  <c r="AB154" i="3"/>
  <c r="AA154" i="3"/>
  <c r="Z154" i="3"/>
  <c r="Y154" i="3"/>
  <c r="X154" i="3"/>
  <c r="W154" i="3"/>
  <c r="V154" i="3"/>
  <c r="F154" i="3"/>
  <c r="AC152" i="3"/>
  <c r="AB152" i="3"/>
  <c r="AA152" i="3"/>
  <c r="Z152" i="3"/>
  <c r="Y152" i="3"/>
  <c r="X152" i="3"/>
  <c r="W152" i="3"/>
  <c r="V152" i="3"/>
  <c r="F152" i="3"/>
  <c r="AC151" i="3"/>
  <c r="AB151" i="3"/>
  <c r="AA151" i="3"/>
  <c r="Z151" i="3"/>
  <c r="Y151" i="3"/>
  <c r="X151" i="3"/>
  <c r="W151" i="3"/>
  <c r="V151" i="3"/>
  <c r="F151" i="3"/>
  <c r="AC150" i="3"/>
  <c r="AB150" i="3"/>
  <c r="AA150" i="3"/>
  <c r="Z150" i="3"/>
  <c r="Y150" i="3"/>
  <c r="X150" i="3"/>
  <c r="W150" i="3"/>
  <c r="V150" i="3"/>
  <c r="F150" i="3"/>
  <c r="AC149" i="3"/>
  <c r="AB149" i="3"/>
  <c r="AA149" i="3"/>
  <c r="Z149" i="3"/>
  <c r="Y149" i="3"/>
  <c r="X149" i="3"/>
  <c r="W149" i="3"/>
  <c r="V149" i="3"/>
  <c r="F149" i="3"/>
  <c r="AC147" i="3"/>
  <c r="AB147" i="3"/>
  <c r="AA147" i="3"/>
  <c r="Z147" i="3"/>
  <c r="Y147" i="3"/>
  <c r="X147" i="3"/>
  <c r="W147" i="3"/>
  <c r="V147" i="3"/>
  <c r="F147" i="3"/>
  <c r="AC146" i="3"/>
  <c r="AB146" i="3"/>
  <c r="AA146" i="3"/>
  <c r="Z146" i="3"/>
  <c r="Y146" i="3"/>
  <c r="X146" i="3"/>
  <c r="W146" i="3"/>
  <c r="V146" i="3"/>
  <c r="F146" i="3"/>
  <c r="AC145" i="3"/>
  <c r="AB145" i="3"/>
  <c r="AA145" i="3"/>
  <c r="Z145" i="3"/>
  <c r="Y145" i="3"/>
  <c r="X145" i="3"/>
  <c r="W145" i="3"/>
  <c r="V145" i="3"/>
  <c r="F145" i="3"/>
  <c r="AC144" i="3"/>
  <c r="AB144" i="3"/>
  <c r="AA144" i="3"/>
  <c r="Z144" i="3"/>
  <c r="Y144" i="3"/>
  <c r="X144" i="3"/>
  <c r="W144" i="3"/>
  <c r="V144" i="3"/>
  <c r="F144" i="3"/>
  <c r="AC143" i="3"/>
  <c r="AB143" i="3"/>
  <c r="AA143" i="3"/>
  <c r="Z143" i="3"/>
  <c r="Y143" i="3"/>
  <c r="X143" i="3"/>
  <c r="W143" i="3"/>
  <c r="V143" i="3"/>
  <c r="F143" i="3"/>
  <c r="AC142" i="3"/>
  <c r="AB142" i="3"/>
  <c r="AA142" i="3"/>
  <c r="Z142" i="3"/>
  <c r="Y142" i="3"/>
  <c r="X142" i="3"/>
  <c r="W142" i="3"/>
  <c r="V142" i="3"/>
  <c r="F142" i="3"/>
  <c r="AC140" i="3"/>
  <c r="AB140" i="3"/>
  <c r="AA140" i="3"/>
  <c r="Z140" i="3"/>
  <c r="Y140" i="3"/>
  <c r="X140" i="3"/>
  <c r="W140" i="3"/>
  <c r="V140" i="3"/>
  <c r="F140" i="3"/>
  <c r="AC139" i="3"/>
  <c r="AB139" i="3"/>
  <c r="AA139" i="3"/>
  <c r="Z139" i="3"/>
  <c r="Y139" i="3"/>
  <c r="X139" i="3"/>
  <c r="W139" i="3"/>
  <c r="V139" i="3"/>
  <c r="F139" i="3"/>
  <c r="AC138" i="3"/>
  <c r="AB138" i="3"/>
  <c r="AA138" i="3"/>
  <c r="Z138" i="3"/>
  <c r="Y138" i="3"/>
  <c r="X138" i="3"/>
  <c r="W138" i="3"/>
  <c r="V138" i="3"/>
  <c r="F138" i="3"/>
  <c r="AC137" i="3"/>
  <c r="AB137" i="3"/>
  <c r="AA137" i="3"/>
  <c r="Z137" i="3"/>
  <c r="Y137" i="3"/>
  <c r="X137" i="3"/>
  <c r="W137" i="3"/>
  <c r="V137" i="3"/>
  <c r="F137" i="3"/>
  <c r="AC136" i="3"/>
  <c r="AB136" i="3"/>
  <c r="AA136" i="3"/>
  <c r="Z136" i="3"/>
  <c r="Y136" i="3"/>
  <c r="X136" i="3"/>
  <c r="W136" i="3"/>
  <c r="V136" i="3"/>
  <c r="F136" i="3"/>
  <c r="AC134" i="3"/>
  <c r="AB134" i="3"/>
  <c r="AA134" i="3"/>
  <c r="Z134" i="3"/>
  <c r="Y134" i="3"/>
  <c r="X134" i="3"/>
  <c r="W134" i="3"/>
  <c r="V134" i="3"/>
  <c r="F134" i="3"/>
  <c r="AC133" i="3"/>
  <c r="AB133" i="3"/>
  <c r="AA133" i="3"/>
  <c r="Z133" i="3"/>
  <c r="Y133" i="3"/>
  <c r="X133" i="3"/>
  <c r="W133" i="3"/>
  <c r="V133" i="3"/>
  <c r="F133" i="3"/>
  <c r="AC132" i="3"/>
  <c r="AB132" i="3"/>
  <c r="AA132" i="3"/>
  <c r="Z132" i="3"/>
  <c r="Y132" i="3"/>
  <c r="X132" i="3"/>
  <c r="W132" i="3"/>
  <c r="V132" i="3"/>
  <c r="F132" i="3"/>
  <c r="AC131" i="3"/>
  <c r="AB131" i="3"/>
  <c r="AA131" i="3"/>
  <c r="Z131" i="3"/>
  <c r="Y131" i="3"/>
  <c r="X131" i="3"/>
  <c r="W131" i="3"/>
  <c r="V131" i="3"/>
  <c r="F131" i="3"/>
  <c r="AC130" i="3"/>
  <c r="AB130" i="3"/>
  <c r="AA130" i="3"/>
  <c r="Z130" i="3"/>
  <c r="Y130" i="3"/>
  <c r="X130" i="3"/>
  <c r="W130" i="3"/>
  <c r="V130" i="3"/>
  <c r="F130" i="3"/>
  <c r="AC127" i="3"/>
  <c r="AB127" i="3"/>
  <c r="AA127" i="3"/>
  <c r="Z127" i="3"/>
  <c r="Y127" i="3"/>
  <c r="X127" i="3"/>
  <c r="W127" i="3"/>
  <c r="V127" i="3"/>
  <c r="F127" i="3"/>
  <c r="AC126" i="3"/>
  <c r="AB126" i="3"/>
  <c r="AA126" i="3"/>
  <c r="Z126" i="3"/>
  <c r="Y126" i="3"/>
  <c r="X126" i="3"/>
  <c r="W126" i="3"/>
  <c r="V126" i="3"/>
  <c r="F126" i="3"/>
  <c r="AC125" i="3"/>
  <c r="AB125" i="3"/>
  <c r="AA125" i="3"/>
  <c r="Z125" i="3"/>
  <c r="Y125" i="3"/>
  <c r="X125" i="3"/>
  <c r="W125" i="3"/>
  <c r="V125" i="3"/>
  <c r="F125" i="3"/>
  <c r="AC124" i="3"/>
  <c r="AB124" i="3"/>
  <c r="AA124" i="3"/>
  <c r="Z124" i="3"/>
  <c r="Y124" i="3"/>
  <c r="X124" i="3"/>
  <c r="W124" i="3"/>
  <c r="V124" i="3"/>
  <c r="F124" i="3"/>
  <c r="AC122" i="3"/>
  <c r="AB122" i="3"/>
  <c r="AA122" i="3"/>
  <c r="Z122" i="3"/>
  <c r="Y122" i="3"/>
  <c r="X122" i="3"/>
  <c r="W122" i="3"/>
  <c r="V122" i="3"/>
  <c r="F122" i="3"/>
  <c r="AC121" i="3"/>
  <c r="AB121" i="3"/>
  <c r="AA121" i="3"/>
  <c r="Z121" i="3"/>
  <c r="Y121" i="3"/>
  <c r="X121" i="3"/>
  <c r="W121" i="3"/>
  <c r="V121" i="3"/>
  <c r="F121" i="3"/>
  <c r="AC120" i="3"/>
  <c r="AB120" i="3"/>
  <c r="AA120" i="3"/>
  <c r="Z120" i="3"/>
  <c r="Y120" i="3"/>
  <c r="X120" i="3"/>
  <c r="W120" i="3"/>
  <c r="V120" i="3"/>
  <c r="F120" i="3"/>
  <c r="AC119" i="3"/>
  <c r="AB119" i="3"/>
  <c r="AA119" i="3"/>
  <c r="Z119" i="3"/>
  <c r="Y119" i="3"/>
  <c r="X119" i="3"/>
  <c r="W119" i="3"/>
  <c r="V119" i="3"/>
  <c r="F119" i="3"/>
  <c r="AC118" i="3"/>
  <c r="AB118" i="3"/>
  <c r="AA118" i="3"/>
  <c r="Z118" i="3"/>
  <c r="Y118" i="3"/>
  <c r="X118" i="3"/>
  <c r="W118" i="3"/>
  <c r="V118" i="3"/>
  <c r="F118" i="3"/>
  <c r="AC117" i="3"/>
  <c r="AB117" i="3"/>
  <c r="AA117" i="3"/>
  <c r="Z117" i="3"/>
  <c r="Y117" i="3"/>
  <c r="X117" i="3"/>
  <c r="W117" i="3"/>
  <c r="V117" i="3"/>
  <c r="F117" i="3"/>
  <c r="AC116" i="3"/>
  <c r="AB116" i="3"/>
  <c r="AA116" i="3"/>
  <c r="Z116" i="3"/>
  <c r="Y116" i="3"/>
  <c r="X116" i="3"/>
  <c r="W116" i="3"/>
  <c r="V116" i="3"/>
  <c r="F116" i="3"/>
  <c r="AC115" i="3"/>
  <c r="AB115" i="3"/>
  <c r="AA115" i="3"/>
  <c r="Z115" i="3"/>
  <c r="Y115" i="3"/>
  <c r="X115" i="3"/>
  <c r="W115" i="3"/>
  <c r="V115" i="3"/>
  <c r="F115" i="3"/>
  <c r="AC114" i="3"/>
  <c r="AB114" i="3"/>
  <c r="AA114" i="3"/>
  <c r="Z114" i="3"/>
  <c r="Y114" i="3"/>
  <c r="X114" i="3"/>
  <c r="W114" i="3"/>
  <c r="V114" i="3"/>
  <c r="F114" i="3"/>
  <c r="AC112" i="3"/>
  <c r="AB112" i="3"/>
  <c r="AA112" i="3"/>
  <c r="Z112" i="3"/>
  <c r="Y112" i="3"/>
  <c r="X112" i="3"/>
  <c r="W112" i="3"/>
  <c r="V112" i="3"/>
  <c r="F112" i="3"/>
  <c r="AC111" i="3"/>
  <c r="AB111" i="3"/>
  <c r="AA111" i="3"/>
  <c r="Z111" i="3"/>
  <c r="Y111" i="3"/>
  <c r="X111" i="3"/>
  <c r="W111" i="3"/>
  <c r="V111" i="3"/>
  <c r="F111" i="3"/>
  <c r="AC110" i="3"/>
  <c r="AB110" i="3"/>
  <c r="AA110" i="3"/>
  <c r="Z110" i="3"/>
  <c r="Y110" i="3"/>
  <c r="X110" i="3"/>
  <c r="W110" i="3"/>
  <c r="V110" i="3"/>
  <c r="F110" i="3"/>
  <c r="AC109" i="3"/>
  <c r="AB109" i="3"/>
  <c r="AA109" i="3"/>
  <c r="Z109" i="3"/>
  <c r="Y109" i="3"/>
  <c r="X109" i="3"/>
  <c r="W109" i="3"/>
  <c r="V109" i="3"/>
  <c r="F109" i="3"/>
  <c r="AC108" i="3"/>
  <c r="AB108" i="3"/>
  <c r="AA108" i="3"/>
  <c r="Z108" i="3"/>
  <c r="Y108" i="3"/>
  <c r="X108" i="3"/>
  <c r="W108" i="3"/>
  <c r="V108" i="3"/>
  <c r="F108" i="3"/>
  <c r="AC105" i="3"/>
  <c r="AB105" i="3"/>
  <c r="AA105" i="3"/>
  <c r="Z105" i="3"/>
  <c r="Y105" i="3"/>
  <c r="X105" i="3"/>
  <c r="W105" i="3"/>
  <c r="V105" i="3"/>
  <c r="F105" i="3"/>
  <c r="AC104" i="3"/>
  <c r="AB104" i="3"/>
  <c r="AA104" i="3"/>
  <c r="Z104" i="3"/>
  <c r="Y104" i="3"/>
  <c r="X104" i="3"/>
  <c r="W104" i="3"/>
  <c r="V104" i="3"/>
  <c r="F104" i="3"/>
  <c r="AC103" i="3"/>
  <c r="AB103" i="3"/>
  <c r="AA103" i="3"/>
  <c r="Z103" i="3"/>
  <c r="Y103" i="3"/>
  <c r="X103" i="3"/>
  <c r="W103" i="3"/>
  <c r="V103" i="3"/>
  <c r="F103" i="3"/>
  <c r="AC102" i="3"/>
  <c r="AB102" i="3"/>
  <c r="AA102" i="3"/>
  <c r="Z102" i="3"/>
  <c r="Y102" i="3"/>
  <c r="X102" i="3"/>
  <c r="W102" i="3"/>
  <c r="V102" i="3"/>
  <c r="F102" i="3"/>
  <c r="AC101" i="3"/>
  <c r="AB101" i="3"/>
  <c r="AA101" i="3"/>
  <c r="Z101" i="3"/>
  <c r="Y101" i="3"/>
  <c r="X101" i="3"/>
  <c r="W101" i="3"/>
  <c r="V101" i="3"/>
  <c r="F101" i="3"/>
  <c r="AC100" i="3"/>
  <c r="AB100" i="3"/>
  <c r="AA100" i="3"/>
  <c r="Z100" i="3"/>
  <c r="Y100" i="3"/>
  <c r="X100" i="3"/>
  <c r="W100" i="3"/>
  <c r="V100" i="3"/>
  <c r="F100" i="3"/>
  <c r="AC99" i="3"/>
  <c r="AB99" i="3"/>
  <c r="AA99" i="3"/>
  <c r="Z99" i="3"/>
  <c r="Y99" i="3"/>
  <c r="X99" i="3"/>
  <c r="W99" i="3"/>
  <c r="V99" i="3"/>
  <c r="F99" i="3"/>
  <c r="AC98" i="3"/>
  <c r="AB98" i="3"/>
  <c r="AA98" i="3"/>
  <c r="Z98" i="3"/>
  <c r="Y98" i="3"/>
  <c r="X98" i="3"/>
  <c r="W98" i="3"/>
  <c r="V98" i="3"/>
  <c r="F98" i="3"/>
  <c r="AC97" i="3"/>
  <c r="AB97" i="3"/>
  <c r="AA97" i="3"/>
  <c r="Z97" i="3"/>
  <c r="Y97" i="3"/>
  <c r="X97" i="3"/>
  <c r="W97" i="3"/>
  <c r="V97" i="3"/>
  <c r="F97" i="3"/>
  <c r="AC96" i="3"/>
  <c r="AB96" i="3"/>
  <c r="AA96" i="3"/>
  <c r="Z96" i="3"/>
  <c r="Y96" i="3"/>
  <c r="X96" i="3"/>
  <c r="W96" i="3"/>
  <c r="V96" i="3"/>
  <c r="F96" i="3"/>
  <c r="AC95" i="3"/>
  <c r="AB95" i="3"/>
  <c r="AA95" i="3"/>
  <c r="Z95" i="3"/>
  <c r="Y95" i="3"/>
  <c r="X95" i="3"/>
  <c r="W95" i="3"/>
  <c r="V95" i="3"/>
  <c r="F95" i="3"/>
  <c r="AC94" i="3"/>
  <c r="AB94" i="3"/>
  <c r="AA94" i="3"/>
  <c r="Z94" i="3"/>
  <c r="Y94" i="3"/>
  <c r="X94" i="3"/>
  <c r="W94" i="3"/>
  <c r="V94" i="3"/>
  <c r="F94" i="3"/>
  <c r="AC93" i="3"/>
  <c r="AB93" i="3"/>
  <c r="AA93" i="3"/>
  <c r="Z93" i="3"/>
  <c r="Y93" i="3"/>
  <c r="X93" i="3"/>
  <c r="W93" i="3"/>
  <c r="V93" i="3"/>
  <c r="F93" i="3"/>
  <c r="AC92" i="3"/>
  <c r="AB92" i="3"/>
  <c r="AA92" i="3"/>
  <c r="Z92" i="3"/>
  <c r="Y92" i="3"/>
  <c r="X92" i="3"/>
  <c r="W92" i="3"/>
  <c r="V92" i="3"/>
  <c r="F92" i="3"/>
  <c r="AC91" i="3"/>
  <c r="AB91" i="3"/>
  <c r="AA91" i="3"/>
  <c r="Z91" i="3"/>
  <c r="Y91" i="3"/>
  <c r="X91" i="3"/>
  <c r="W91" i="3"/>
  <c r="V91" i="3"/>
  <c r="F91" i="3"/>
  <c r="AC90" i="3"/>
  <c r="AB90" i="3"/>
  <c r="AA90" i="3"/>
  <c r="Z90" i="3"/>
  <c r="Y90" i="3"/>
  <c r="X90" i="3"/>
  <c r="W90" i="3"/>
  <c r="V90" i="3"/>
  <c r="F90" i="3"/>
  <c r="AC88" i="3"/>
  <c r="AB88" i="3"/>
  <c r="AA88" i="3"/>
  <c r="Z88" i="3"/>
  <c r="Y88" i="3"/>
  <c r="X88" i="3"/>
  <c r="W88" i="3"/>
  <c r="V88" i="3"/>
  <c r="F88" i="3"/>
  <c r="AC87" i="3"/>
  <c r="AB87" i="3"/>
  <c r="AA87" i="3"/>
  <c r="Z87" i="3"/>
  <c r="Y87" i="3"/>
  <c r="X87" i="3"/>
  <c r="W87" i="3"/>
  <c r="V87" i="3"/>
  <c r="F87" i="3"/>
  <c r="AC86" i="3"/>
  <c r="AB86" i="3"/>
  <c r="AA86" i="3"/>
  <c r="Z86" i="3"/>
  <c r="Y86" i="3"/>
  <c r="X86" i="3"/>
  <c r="W86" i="3"/>
  <c r="V86" i="3"/>
  <c r="F86" i="3"/>
  <c r="AC85" i="3"/>
  <c r="AB85" i="3"/>
  <c r="AA85" i="3"/>
  <c r="Z85" i="3"/>
  <c r="Y85" i="3"/>
  <c r="X85" i="3"/>
  <c r="W85" i="3"/>
  <c r="V85" i="3"/>
  <c r="F85" i="3"/>
  <c r="AC84" i="3"/>
  <c r="AB84" i="3"/>
  <c r="AA84" i="3"/>
  <c r="Z84" i="3"/>
  <c r="Y84" i="3"/>
  <c r="X84" i="3"/>
  <c r="W84" i="3"/>
  <c r="V84" i="3"/>
  <c r="F84" i="3"/>
  <c r="AC83" i="3"/>
  <c r="AB83" i="3"/>
  <c r="AA83" i="3"/>
  <c r="Z83" i="3"/>
  <c r="Y83" i="3"/>
  <c r="X83" i="3"/>
  <c r="W83" i="3"/>
  <c r="V83" i="3"/>
  <c r="F83" i="3"/>
  <c r="AC82" i="3"/>
  <c r="AB82" i="3"/>
  <c r="AA82" i="3"/>
  <c r="Z82" i="3"/>
  <c r="Y82" i="3"/>
  <c r="X82" i="3"/>
  <c r="W82" i="3"/>
  <c r="V82" i="3"/>
  <c r="F82" i="3"/>
  <c r="AC81" i="3"/>
  <c r="AB81" i="3"/>
  <c r="AA81" i="3"/>
  <c r="Z81" i="3"/>
  <c r="Y81" i="3"/>
  <c r="X81" i="3"/>
  <c r="W81" i="3"/>
  <c r="V81" i="3"/>
  <c r="F81" i="3"/>
  <c r="AC80" i="3"/>
  <c r="AB80" i="3"/>
  <c r="AA80" i="3"/>
  <c r="Z80" i="3"/>
  <c r="Y80" i="3"/>
  <c r="X80" i="3"/>
  <c r="W80" i="3"/>
  <c r="V80" i="3"/>
  <c r="F80" i="3"/>
  <c r="AC77" i="3"/>
  <c r="AB77" i="3"/>
  <c r="AA77" i="3"/>
  <c r="Z77" i="3"/>
  <c r="Y77" i="3"/>
  <c r="X77" i="3"/>
  <c r="W77" i="3"/>
  <c r="V77" i="3"/>
  <c r="F77" i="3"/>
  <c r="AC76" i="3"/>
  <c r="AB76" i="3"/>
  <c r="AA76" i="3"/>
  <c r="Z76" i="3"/>
  <c r="Y76" i="3"/>
  <c r="X76" i="3"/>
  <c r="W76" i="3"/>
  <c r="V76" i="3"/>
  <c r="F76" i="3"/>
  <c r="AC75" i="3"/>
  <c r="AB75" i="3"/>
  <c r="AA75" i="3"/>
  <c r="Z75" i="3"/>
  <c r="Y75" i="3"/>
  <c r="X75" i="3"/>
  <c r="W75" i="3"/>
  <c r="V75" i="3"/>
  <c r="F75" i="3"/>
  <c r="AC74" i="3"/>
  <c r="AB74" i="3"/>
  <c r="AA74" i="3"/>
  <c r="Z74" i="3"/>
  <c r="Y74" i="3"/>
  <c r="X74" i="3"/>
  <c r="W74" i="3"/>
  <c r="V74" i="3"/>
  <c r="F74" i="3"/>
  <c r="AC73" i="3"/>
  <c r="AB73" i="3"/>
  <c r="AA73" i="3"/>
  <c r="Z73" i="3"/>
  <c r="Y73" i="3"/>
  <c r="X73" i="3"/>
  <c r="W73" i="3"/>
  <c r="V73" i="3"/>
  <c r="F73" i="3"/>
  <c r="AC72" i="3"/>
  <c r="AB72" i="3"/>
  <c r="AA72" i="3"/>
  <c r="Z72" i="3"/>
  <c r="Y72" i="3"/>
  <c r="X72" i="3"/>
  <c r="W72" i="3"/>
  <c r="V72" i="3"/>
  <c r="F72" i="3"/>
  <c r="AC71" i="3"/>
  <c r="AB71" i="3"/>
  <c r="AA71" i="3"/>
  <c r="Z71" i="3"/>
  <c r="Y71" i="3"/>
  <c r="X71" i="3"/>
  <c r="W71" i="3"/>
  <c r="V71" i="3"/>
  <c r="F71" i="3"/>
  <c r="AC69" i="3"/>
  <c r="AB69" i="3"/>
  <c r="AA69" i="3"/>
  <c r="Z69" i="3"/>
  <c r="Y69" i="3"/>
  <c r="X69" i="3"/>
  <c r="W69" i="3"/>
  <c r="V69" i="3"/>
  <c r="F69" i="3"/>
  <c r="AC68" i="3"/>
  <c r="AB68" i="3"/>
  <c r="AA68" i="3"/>
  <c r="Z68" i="3"/>
  <c r="Y68" i="3"/>
  <c r="X68" i="3"/>
  <c r="W68" i="3"/>
  <c r="V68" i="3"/>
  <c r="F68" i="3"/>
  <c r="AC67" i="3"/>
  <c r="AB67" i="3"/>
  <c r="AA67" i="3"/>
  <c r="Z67" i="3"/>
  <c r="Y67" i="3"/>
  <c r="X67" i="3"/>
  <c r="W67" i="3"/>
  <c r="V67" i="3"/>
  <c r="F67" i="3"/>
  <c r="AC66" i="3"/>
  <c r="AB66" i="3"/>
  <c r="AA66" i="3"/>
  <c r="Z66" i="3"/>
  <c r="Y66" i="3"/>
  <c r="X66" i="3"/>
  <c r="W66" i="3"/>
  <c r="V66" i="3"/>
  <c r="F66" i="3"/>
  <c r="AC65" i="3"/>
  <c r="AB65" i="3"/>
  <c r="AA65" i="3"/>
  <c r="Z65" i="3"/>
  <c r="Y65" i="3"/>
  <c r="X65" i="3"/>
  <c r="W65" i="3"/>
  <c r="V65" i="3"/>
  <c r="F65" i="3"/>
  <c r="AC64" i="3"/>
  <c r="AB64" i="3"/>
  <c r="AA64" i="3"/>
  <c r="Z64" i="3"/>
  <c r="Y64" i="3"/>
  <c r="X64" i="3"/>
  <c r="W64" i="3"/>
  <c r="V64" i="3"/>
  <c r="F64" i="3"/>
  <c r="AC63" i="3"/>
  <c r="AB63" i="3"/>
  <c r="AA63" i="3"/>
  <c r="Z63" i="3"/>
  <c r="Y63" i="3"/>
  <c r="X63" i="3"/>
  <c r="W63" i="3"/>
  <c r="V63" i="3"/>
  <c r="F63" i="3"/>
  <c r="AC62" i="3"/>
  <c r="AB62" i="3"/>
  <c r="AA62" i="3"/>
  <c r="Z62" i="3"/>
  <c r="Y62" i="3"/>
  <c r="X62" i="3"/>
  <c r="W62" i="3"/>
  <c r="V62" i="3"/>
  <c r="F62" i="3"/>
  <c r="AC61" i="3"/>
  <c r="AB61" i="3"/>
  <c r="AA61" i="3"/>
  <c r="Z61" i="3"/>
  <c r="Y61" i="3"/>
  <c r="X61" i="3"/>
  <c r="W61" i="3"/>
  <c r="V61" i="3"/>
  <c r="F61" i="3"/>
  <c r="AC60" i="3"/>
  <c r="AB60" i="3"/>
  <c r="AA60" i="3"/>
  <c r="Z60" i="3"/>
  <c r="Y60" i="3"/>
  <c r="X60" i="3"/>
  <c r="W60" i="3"/>
  <c r="V60" i="3"/>
  <c r="F60" i="3"/>
  <c r="AC59" i="3"/>
  <c r="AB59" i="3"/>
  <c r="AA59" i="3"/>
  <c r="Z59" i="3"/>
  <c r="Y59" i="3"/>
  <c r="X59" i="3"/>
  <c r="W59" i="3"/>
  <c r="V59" i="3"/>
  <c r="F59" i="3"/>
  <c r="AC57" i="3"/>
  <c r="AB57" i="3"/>
  <c r="AA57" i="3"/>
  <c r="Z57" i="3"/>
  <c r="Y57" i="3"/>
  <c r="X57" i="3"/>
  <c r="W57" i="3"/>
  <c r="V57" i="3"/>
  <c r="F57" i="3"/>
  <c r="AC56" i="3"/>
  <c r="AB56" i="3"/>
  <c r="AA56" i="3"/>
  <c r="Z56" i="3"/>
  <c r="Y56" i="3"/>
  <c r="X56" i="3"/>
  <c r="W56" i="3"/>
  <c r="V56" i="3"/>
  <c r="F56" i="3"/>
  <c r="AC55" i="3"/>
  <c r="AB55" i="3"/>
  <c r="AA55" i="3"/>
  <c r="Z55" i="3"/>
  <c r="Y55" i="3"/>
  <c r="X55" i="3"/>
  <c r="W55" i="3"/>
  <c r="V55" i="3"/>
  <c r="F55" i="3"/>
  <c r="AC54" i="3"/>
  <c r="AB54" i="3"/>
  <c r="AA54" i="3"/>
  <c r="Z54" i="3"/>
  <c r="Y54" i="3"/>
  <c r="X54" i="3"/>
  <c r="W54" i="3"/>
  <c r="V54" i="3"/>
  <c r="F54" i="3"/>
  <c r="AC53" i="3"/>
  <c r="AB53" i="3"/>
  <c r="AA53" i="3"/>
  <c r="Z53" i="3"/>
  <c r="Y53" i="3"/>
  <c r="X53" i="3"/>
  <c r="W53" i="3"/>
  <c r="V53" i="3"/>
  <c r="F53" i="3"/>
  <c r="AC52" i="3"/>
  <c r="AB52" i="3"/>
  <c r="AA52" i="3"/>
  <c r="Z52" i="3"/>
  <c r="Y52" i="3"/>
  <c r="X52" i="3"/>
  <c r="W52" i="3"/>
  <c r="V52" i="3"/>
  <c r="F52" i="3"/>
  <c r="AC51" i="3"/>
  <c r="AB51" i="3"/>
  <c r="AA51" i="3"/>
  <c r="Z51" i="3"/>
  <c r="Y51" i="3"/>
  <c r="X51" i="3"/>
  <c r="W51" i="3"/>
  <c r="V51" i="3"/>
  <c r="F51" i="3"/>
  <c r="AC50" i="3"/>
  <c r="AB50" i="3"/>
  <c r="AA50" i="3"/>
  <c r="Z50" i="3"/>
  <c r="Y50" i="3"/>
  <c r="X50" i="3"/>
  <c r="W50" i="3"/>
  <c r="V50" i="3"/>
  <c r="F50" i="3"/>
  <c r="AC49" i="3"/>
  <c r="AB49" i="3"/>
  <c r="AA49" i="3"/>
  <c r="Z49" i="3"/>
  <c r="Y49" i="3"/>
  <c r="X49" i="3"/>
  <c r="W49" i="3"/>
  <c r="V49" i="3"/>
  <c r="F49" i="3"/>
  <c r="AC48" i="3"/>
  <c r="AB48" i="3"/>
  <c r="AA48" i="3"/>
  <c r="Z48" i="3"/>
  <c r="Y48" i="3"/>
  <c r="X48" i="3"/>
  <c r="W48" i="3"/>
  <c r="V48" i="3"/>
  <c r="F48" i="3"/>
  <c r="AC46" i="3"/>
  <c r="AB46" i="3"/>
  <c r="AA46" i="3"/>
  <c r="Z46" i="3"/>
  <c r="Y46" i="3"/>
  <c r="X46" i="3"/>
  <c r="W46" i="3"/>
  <c r="V46" i="3"/>
  <c r="F46" i="3"/>
  <c r="AC45" i="3"/>
  <c r="AB45" i="3"/>
  <c r="AA45" i="3"/>
  <c r="Z45" i="3"/>
  <c r="Y45" i="3"/>
  <c r="X45" i="3"/>
  <c r="W45" i="3"/>
  <c r="V45" i="3"/>
  <c r="F45" i="3"/>
  <c r="AC44" i="3"/>
  <c r="AB44" i="3"/>
  <c r="AA44" i="3"/>
  <c r="Z44" i="3"/>
  <c r="Y44" i="3"/>
  <c r="X44" i="3"/>
  <c r="W44" i="3"/>
  <c r="V44" i="3"/>
  <c r="F44" i="3"/>
  <c r="AC43" i="3"/>
  <c r="AB43" i="3"/>
  <c r="AA43" i="3"/>
  <c r="Z43" i="3"/>
  <c r="Y43" i="3"/>
  <c r="X43" i="3"/>
  <c r="W43" i="3"/>
  <c r="V43" i="3"/>
  <c r="F43" i="3"/>
  <c r="AC42" i="3"/>
  <c r="AB42" i="3"/>
  <c r="AA42" i="3"/>
  <c r="Z42" i="3"/>
  <c r="Y42" i="3"/>
  <c r="X42" i="3"/>
  <c r="W42" i="3"/>
  <c r="V42" i="3"/>
  <c r="F42" i="3"/>
  <c r="AC41" i="3"/>
  <c r="AB41" i="3"/>
  <c r="AA41" i="3"/>
  <c r="Z41" i="3"/>
  <c r="Y41" i="3"/>
  <c r="X41" i="3"/>
  <c r="W41" i="3"/>
  <c r="V41" i="3"/>
  <c r="F41" i="3"/>
  <c r="AC40" i="3"/>
  <c r="AB40" i="3"/>
  <c r="AA40" i="3"/>
  <c r="Z40" i="3"/>
  <c r="Y40" i="3"/>
  <c r="X40" i="3"/>
  <c r="W40" i="3"/>
  <c r="V40" i="3"/>
  <c r="F40" i="3"/>
  <c r="AC39" i="3"/>
  <c r="AB39" i="3"/>
  <c r="AA39" i="3"/>
  <c r="Z39" i="3"/>
  <c r="Y39" i="3"/>
  <c r="X39" i="3"/>
  <c r="W39" i="3"/>
  <c r="V39" i="3"/>
  <c r="F39" i="3"/>
  <c r="AC38" i="3"/>
  <c r="AB38" i="3"/>
  <c r="AA38" i="3"/>
  <c r="Z38" i="3"/>
  <c r="Y38" i="3"/>
  <c r="X38" i="3"/>
  <c r="W38" i="3"/>
  <c r="V38" i="3"/>
  <c r="F38" i="3"/>
  <c r="AC37" i="3"/>
  <c r="AB37" i="3"/>
  <c r="AA37" i="3"/>
  <c r="Z37" i="3"/>
  <c r="Y37" i="3"/>
  <c r="X37" i="3"/>
  <c r="W37" i="3"/>
  <c r="V37" i="3"/>
  <c r="F37" i="3"/>
  <c r="AC36" i="3"/>
  <c r="AB36" i="3"/>
  <c r="AA36" i="3"/>
  <c r="Z36" i="3"/>
  <c r="Y36" i="3"/>
  <c r="X36" i="3"/>
  <c r="W36" i="3"/>
  <c r="V36" i="3"/>
  <c r="F36" i="3"/>
  <c r="AC35" i="3"/>
  <c r="AB35" i="3"/>
  <c r="AA35" i="3"/>
  <c r="Z35" i="3"/>
  <c r="Y35" i="3"/>
  <c r="X35" i="3"/>
  <c r="W35" i="3"/>
  <c r="V35" i="3"/>
  <c r="F35" i="3"/>
  <c r="AC34" i="3"/>
  <c r="AB34" i="3"/>
  <c r="AA34" i="3"/>
  <c r="Z34" i="3"/>
  <c r="Y34" i="3"/>
  <c r="X34" i="3"/>
  <c r="W34" i="3"/>
  <c r="V34" i="3"/>
  <c r="F34" i="3"/>
  <c r="AC33" i="3"/>
  <c r="AB33" i="3"/>
  <c r="AA33" i="3"/>
  <c r="Z33" i="3"/>
  <c r="Y33" i="3"/>
  <c r="X33" i="3"/>
  <c r="W33" i="3"/>
  <c r="V33" i="3"/>
  <c r="F33" i="3"/>
  <c r="AC32" i="3"/>
  <c r="AB32" i="3"/>
  <c r="AA32" i="3"/>
  <c r="Z32" i="3"/>
  <c r="Y32" i="3"/>
  <c r="X32" i="3"/>
  <c r="W32" i="3"/>
  <c r="V32" i="3"/>
  <c r="F32" i="3"/>
  <c r="AC31" i="3"/>
  <c r="AB31" i="3"/>
  <c r="AA31" i="3"/>
  <c r="Z31" i="3"/>
  <c r="Y31" i="3"/>
  <c r="X31" i="3"/>
  <c r="W31" i="3"/>
  <c r="V31" i="3"/>
  <c r="F31" i="3"/>
  <c r="AC30" i="3"/>
  <c r="AB30" i="3"/>
  <c r="AA30" i="3"/>
  <c r="Z30" i="3"/>
  <c r="Y30" i="3"/>
  <c r="X30" i="3"/>
  <c r="W30" i="3"/>
  <c r="V30" i="3"/>
  <c r="F30" i="3"/>
  <c r="AC29" i="3"/>
  <c r="AB29" i="3"/>
  <c r="AA29" i="3"/>
  <c r="Z29" i="3"/>
  <c r="Y29" i="3"/>
  <c r="X29" i="3"/>
  <c r="W29" i="3"/>
  <c r="V29" i="3"/>
  <c r="F29" i="3"/>
  <c r="AC28" i="3"/>
  <c r="AB28" i="3"/>
  <c r="AA28" i="3"/>
  <c r="Z28" i="3"/>
  <c r="Y28" i="3"/>
  <c r="X28" i="3"/>
  <c r="W28" i="3"/>
  <c r="V28" i="3"/>
  <c r="F28" i="3"/>
  <c r="AC27" i="3"/>
  <c r="AB27" i="3"/>
  <c r="AA27" i="3"/>
  <c r="Z27" i="3"/>
  <c r="Y27" i="3"/>
  <c r="X27" i="3"/>
  <c r="W27" i="3"/>
  <c r="V27" i="3"/>
  <c r="F27" i="3"/>
  <c r="AC26" i="3"/>
  <c r="AB26" i="3"/>
  <c r="AA26" i="3"/>
  <c r="Z26" i="3"/>
  <c r="Y26" i="3"/>
  <c r="X26" i="3"/>
  <c r="W26" i="3"/>
  <c r="V26" i="3"/>
  <c r="F26" i="3"/>
  <c r="AC25" i="3"/>
  <c r="AB25" i="3"/>
  <c r="AA25" i="3"/>
  <c r="Z25" i="3"/>
  <c r="Y25" i="3"/>
  <c r="X25" i="3"/>
  <c r="W25" i="3"/>
  <c r="V25" i="3"/>
  <c r="F25" i="3"/>
  <c r="AC24" i="3"/>
  <c r="AB24" i="3"/>
  <c r="AA24" i="3"/>
  <c r="Z24" i="3"/>
  <c r="Y24" i="3"/>
  <c r="X24" i="3"/>
  <c r="W24" i="3"/>
  <c r="V24" i="3"/>
  <c r="F24" i="3"/>
  <c r="AC23" i="3"/>
  <c r="AB23" i="3"/>
  <c r="AA23" i="3"/>
  <c r="Z23" i="3"/>
  <c r="Y23" i="3"/>
  <c r="X23" i="3"/>
  <c r="W23" i="3"/>
  <c r="V23" i="3"/>
  <c r="F23" i="3"/>
  <c r="AC22" i="3"/>
  <c r="AB22" i="3"/>
  <c r="AA22" i="3"/>
  <c r="Z22" i="3"/>
  <c r="Y22" i="3"/>
  <c r="X22" i="3"/>
  <c r="W22" i="3"/>
  <c r="V22" i="3"/>
  <c r="F22" i="3"/>
  <c r="AC21" i="3"/>
  <c r="AB21" i="3"/>
  <c r="AA21" i="3"/>
  <c r="Z21" i="3"/>
  <c r="Y21" i="3"/>
  <c r="X21" i="3"/>
  <c r="W21" i="3"/>
  <c r="V21" i="3"/>
  <c r="F21" i="3"/>
  <c r="AC19" i="3"/>
  <c r="AB19" i="3"/>
  <c r="AA19" i="3"/>
  <c r="Z19" i="3"/>
  <c r="Y19" i="3"/>
  <c r="X19" i="3"/>
  <c r="W19" i="3"/>
  <c r="V19" i="3"/>
  <c r="F19" i="3"/>
  <c r="AC18" i="3"/>
  <c r="AB18" i="3"/>
  <c r="AA18" i="3"/>
  <c r="Z18" i="3"/>
  <c r="Y18" i="3"/>
  <c r="X18" i="3"/>
  <c r="W18" i="3"/>
  <c r="V18" i="3"/>
  <c r="F18" i="3"/>
  <c r="AC17" i="3"/>
  <c r="AB17" i="3"/>
  <c r="AA17" i="3"/>
  <c r="Z17" i="3"/>
  <c r="Y17" i="3"/>
  <c r="X17" i="3"/>
  <c r="W17" i="3"/>
  <c r="V17" i="3"/>
  <c r="F17" i="3"/>
  <c r="AC16" i="3"/>
  <c r="AB16" i="3"/>
  <c r="AA16" i="3"/>
  <c r="Z16" i="3"/>
  <c r="Y16" i="3"/>
  <c r="X16" i="3"/>
  <c r="W16" i="3"/>
  <c r="V16" i="3"/>
  <c r="F16" i="3"/>
  <c r="AC14" i="3"/>
  <c r="AB14" i="3"/>
  <c r="AA14" i="3"/>
  <c r="Z14" i="3"/>
  <c r="Y14" i="3"/>
  <c r="X14" i="3"/>
  <c r="W14" i="3"/>
  <c r="V14" i="3"/>
  <c r="F14" i="3"/>
  <c r="AC13" i="3"/>
  <c r="AB13" i="3"/>
  <c r="AA13" i="3"/>
  <c r="Z13" i="3"/>
  <c r="Y13" i="3"/>
  <c r="X13" i="3"/>
  <c r="W13" i="3"/>
  <c r="V13" i="3"/>
  <c r="F13" i="3"/>
  <c r="AC12" i="3"/>
  <c r="AB12" i="3"/>
  <c r="AA12" i="3"/>
  <c r="Z12" i="3"/>
  <c r="Y12" i="3"/>
  <c r="X12" i="3"/>
  <c r="W12" i="3"/>
  <c r="V12" i="3"/>
  <c r="F12" i="3"/>
  <c r="AC11" i="3"/>
  <c r="AB11" i="3"/>
  <c r="AA11" i="3"/>
  <c r="Z11" i="3"/>
  <c r="Y11" i="3"/>
  <c r="X11" i="3"/>
  <c r="W11" i="3"/>
  <c r="V11" i="3"/>
  <c r="F11" i="3"/>
  <c r="AC10" i="3"/>
  <c r="AB10" i="3"/>
  <c r="AA10" i="3"/>
  <c r="Z10" i="3"/>
  <c r="Y10" i="3"/>
  <c r="X10" i="3"/>
  <c r="W10" i="3"/>
  <c r="V10" i="3"/>
  <c r="F10" i="3"/>
  <c r="AC9" i="3"/>
  <c r="AB9" i="3"/>
  <c r="AA9" i="3"/>
  <c r="Z9" i="3"/>
  <c r="Y9" i="3"/>
  <c r="X9" i="3"/>
  <c r="W9" i="3"/>
  <c r="V9" i="3"/>
  <c r="F9" i="3"/>
  <c r="AC8" i="3"/>
  <c r="AB8" i="3"/>
  <c r="AA8" i="3"/>
  <c r="Z8" i="3"/>
  <c r="Y8" i="3"/>
  <c r="X8" i="3"/>
  <c r="W8" i="3"/>
  <c r="V8" i="3"/>
  <c r="F8" i="3"/>
  <c r="AC7" i="3"/>
  <c r="AB7" i="3"/>
  <c r="AA7" i="3"/>
  <c r="Z7" i="3"/>
  <c r="Y7" i="3"/>
  <c r="X7" i="3"/>
  <c r="W7" i="3"/>
  <c r="V7" i="3"/>
  <c r="F7" i="3"/>
  <c r="AC6" i="3"/>
  <c r="AB6" i="3"/>
  <c r="AA6" i="3"/>
  <c r="Z6" i="3"/>
  <c r="Y6" i="3"/>
  <c r="X6" i="3"/>
  <c r="W6" i="3"/>
  <c r="V6" i="3"/>
  <c r="F6" i="3"/>
  <c r="AC5" i="3"/>
  <c r="AB5" i="3"/>
  <c r="AA5" i="3"/>
  <c r="Z5" i="3"/>
  <c r="Y5" i="3"/>
  <c r="X5" i="3"/>
  <c r="W5" i="3"/>
  <c r="V5" i="3"/>
  <c r="F5" i="3"/>
  <c r="E18" i="5" l="1"/>
  <c r="C34" i="7"/>
  <c r="P7" i="7"/>
  <c r="N8" i="7"/>
  <c r="P8" i="7" s="1"/>
  <c r="D34" i="7" l="1"/>
  <c r="D31" i="7"/>
  <c r="D32" i="7"/>
  <c r="D33" i="7"/>
  <c r="D29" i="7"/>
  <c r="D30" i="7"/>
  <c r="N9" i="7"/>
  <c r="N10" i="7" l="1"/>
  <c r="P9" i="7"/>
  <c r="P10" i="7" l="1"/>
  <c r="N11" i="7"/>
  <c r="P11" i="7" l="1"/>
  <c r="N12" i="7"/>
  <c r="P12" i="7" l="1"/>
  <c r="N13" i="7"/>
  <c r="N14" i="7" l="1"/>
  <c r="P13" i="7"/>
  <c r="N15" i="7" l="1"/>
  <c r="P14" i="7"/>
  <c r="P15" i="7" l="1"/>
  <c r="N16" i="7"/>
  <c r="P16" i="7" l="1"/>
  <c r="N17" i="7"/>
  <c r="N18" i="7" l="1"/>
  <c r="P17" i="7"/>
  <c r="P18" i="7" l="1"/>
  <c r="P19" i="7" s="1"/>
  <c r="P20" i="7" s="1"/>
  <c r="P21" i="7" s="1"/>
  <c r="P22" i="7" s="1"/>
  <c r="P23" i="7" s="1"/>
  <c r="P24" i="7" s="1"/>
  <c r="P25" i="7" s="1"/>
  <c r="P26" i="7" s="1"/>
  <c r="P27" i="7" s="1"/>
  <c r="N19" i="7"/>
  <c r="N20" i="7" s="1"/>
  <c r="N21" i="7" s="1"/>
  <c r="N22" i="7" s="1"/>
  <c r="N23" i="7" s="1"/>
  <c r="N24" i="7" s="1"/>
  <c r="N25" i="7" s="1"/>
  <c r="N26" i="7" s="1"/>
  <c r="N27" i="7" s="1"/>
</calcChain>
</file>

<file path=xl/sharedStrings.xml><?xml version="1.0" encoding="utf-8"?>
<sst xmlns="http://schemas.openxmlformats.org/spreadsheetml/2006/main" count="10737" uniqueCount="1652">
  <si>
    <t>Company</t>
  </si>
  <si>
    <t>Headquarters</t>
  </si>
  <si>
    <t>NEOAG</t>
  </si>
  <si>
    <t>Verion Agricultura</t>
  </si>
  <si>
    <t>King Agro</t>
  </si>
  <si>
    <t>RITEC</t>
  </si>
  <si>
    <t>Agronometrics</t>
  </si>
  <si>
    <t>Tambero.com</t>
  </si>
  <si>
    <t>Kilimo</t>
  </si>
  <si>
    <t>Agroinova</t>
  </si>
  <si>
    <t>Safe Trace</t>
  </si>
  <si>
    <t>Geociclo</t>
  </si>
  <si>
    <t>Agribots</t>
  </si>
  <si>
    <t>Phage Technologies S.A.</t>
  </si>
  <si>
    <t>Animal Nutrition &amp; Health</t>
  </si>
  <si>
    <t>Farm mechanization &amp; automation</t>
  </si>
  <si>
    <t>Biomaterials</t>
  </si>
  <si>
    <t>Novel Farming Systems</t>
  </si>
  <si>
    <t>Urban &amp; Indoor Farming</t>
  </si>
  <si>
    <t>Supply Chain Technologies</t>
  </si>
  <si>
    <t>Livestock &amp; Dairy Solutions</t>
  </si>
  <si>
    <t>Argentina</t>
  </si>
  <si>
    <t>DTA Latam</t>
  </si>
  <si>
    <t>Booster AgTech</t>
  </si>
  <si>
    <t>GeoAgris</t>
  </si>
  <si>
    <t>GeoAgro</t>
  </si>
  <si>
    <t>Brazil</t>
  </si>
  <si>
    <t>BovControl</t>
  </si>
  <si>
    <t>PROMIP</t>
  </si>
  <si>
    <t>Bio Controle</t>
  </si>
  <si>
    <t>UAV-IQ</t>
  </si>
  <si>
    <t>Chile</t>
  </si>
  <si>
    <t>Eland</t>
  </si>
  <si>
    <t>Agroreports</t>
  </si>
  <si>
    <t>Agroads</t>
  </si>
  <si>
    <t>AgroPrecisión</t>
  </si>
  <si>
    <t>Colombia</t>
  </si>
  <si>
    <t>Peru</t>
  </si>
  <si>
    <t>LESS Industries</t>
  </si>
  <si>
    <t>BR3 Agrotecnologia</t>
  </si>
  <si>
    <t>ENALTA</t>
  </si>
  <si>
    <t>Frontec</t>
  </si>
  <si>
    <t>Uruguay</t>
  </si>
  <si>
    <t>Inprenha</t>
  </si>
  <si>
    <t>Sector</t>
  </si>
  <si>
    <t>Sub-Sector</t>
  </si>
  <si>
    <t>Simple Agri</t>
  </si>
  <si>
    <t>Reset Technologies</t>
  </si>
  <si>
    <t>Food Traceability &amp; Safety</t>
  </si>
  <si>
    <t>AgroPrecision</t>
  </si>
  <si>
    <t>Agrosat</t>
  </si>
  <si>
    <t>Sustentap</t>
  </si>
  <si>
    <t>Paraguay</t>
  </si>
  <si>
    <t>Sioma</t>
  </si>
  <si>
    <t>Farmapp</t>
  </si>
  <si>
    <t>Year</t>
  </si>
  <si>
    <t>Row Labels</t>
  </si>
  <si>
    <t>Grand Total</t>
  </si>
  <si>
    <t>Count of Company</t>
  </si>
  <si>
    <t>AgTech Sector</t>
  </si>
  <si>
    <t>Agrofy</t>
  </si>
  <si>
    <t>Biofuels</t>
  </si>
  <si>
    <t>Falker</t>
  </si>
  <si>
    <t>AgroPrime</t>
  </si>
  <si>
    <t>Sustainable Proteins</t>
  </si>
  <si>
    <t>Farm to Consumer Marketing</t>
  </si>
  <si>
    <t>Drones &amp; Satellite Imagery</t>
  </si>
  <si>
    <t>Water &amp; Irrigation Systems</t>
  </si>
  <si>
    <t>Advanced Fish &amp; Animal Breeding</t>
  </si>
  <si>
    <t>Big Data &amp; Precision Agriculture</t>
  </si>
  <si>
    <t>Data Analytics &amp; Decision Support Technologies</t>
  </si>
  <si>
    <t>Innovative Materials &amp; Applications</t>
  </si>
  <si>
    <t>Fertilizers</t>
  </si>
  <si>
    <t>Avance Biotecnologies</t>
  </si>
  <si>
    <t>BioInsumos Nativa</t>
  </si>
  <si>
    <t>Crop Monitor</t>
  </si>
  <si>
    <t>WiseConn</t>
  </si>
  <si>
    <t>Biogram</t>
  </si>
  <si>
    <t>BioPacific</t>
  </si>
  <si>
    <t>Sontra</t>
  </si>
  <si>
    <t>Agronóstico</t>
  </si>
  <si>
    <t>Sismagro</t>
  </si>
  <si>
    <t>Satellogic</t>
  </si>
  <si>
    <t>Enbaca</t>
  </si>
  <si>
    <t>Auravant</t>
  </si>
  <si>
    <t>La Rotonda</t>
  </si>
  <si>
    <t>Sima - monitoreo agricola</t>
  </si>
  <si>
    <t>Wuabi</t>
  </si>
  <si>
    <t>Inteliagro</t>
  </si>
  <si>
    <t>Biobot</t>
  </si>
  <si>
    <t>http://www.inteliagro.com</t>
  </si>
  <si>
    <t>http://www.satellogic.com</t>
  </si>
  <si>
    <t>Agrosmart</t>
  </si>
  <si>
    <t>Revofarm</t>
  </si>
  <si>
    <t>Jamaica</t>
  </si>
  <si>
    <t>http://www.revofarm.com</t>
  </si>
  <si>
    <t>Agronow</t>
  </si>
  <si>
    <t>http://www.agronow.com.br</t>
  </si>
  <si>
    <t>Agvali.com</t>
  </si>
  <si>
    <t>Grão Direto</t>
  </si>
  <si>
    <t>http://www.auravant.com</t>
  </si>
  <si>
    <t>http://www.enbaca.com</t>
  </si>
  <si>
    <t>Huella Software</t>
  </si>
  <si>
    <t>http://www.softhuella.com.ar</t>
  </si>
  <si>
    <t>http://www.agvali.com</t>
  </si>
  <si>
    <t>CargoX</t>
  </si>
  <si>
    <t>http://www.cargox.com.br</t>
  </si>
  <si>
    <t>http://www.graodireto.com.br</t>
  </si>
  <si>
    <t>S4 Agtech</t>
  </si>
  <si>
    <t>http://www.larotonda.com.ar</t>
  </si>
  <si>
    <t>http://www.monitoreoagricola.com</t>
  </si>
  <si>
    <t>http://www.wuabi.com.ar</t>
  </si>
  <si>
    <t>http://www.agrosmart.com.br</t>
  </si>
  <si>
    <t>http://www.sontracargo.com.br</t>
  </si>
  <si>
    <t>Ceres Agro</t>
  </si>
  <si>
    <t>Croper</t>
  </si>
  <si>
    <t>Aquaculture &amp; Hydroponics Systems &amp; Technologies</t>
  </si>
  <si>
    <t>Innovation in Soil &amp; Water Conservation</t>
  </si>
  <si>
    <t>Innovative materials and applications</t>
  </si>
  <si>
    <t>Genetics, Crop Protection &amp; Animal Welfare</t>
  </si>
  <si>
    <t>Biologicals (Biostimulants, Biopesticides, Biofertilizers)</t>
  </si>
  <si>
    <t>Remote Sensors &amp; Field Monitoring</t>
  </si>
  <si>
    <t>Integrated Hardware &amp; Software Solutions (IoT)</t>
  </si>
  <si>
    <t>Farm Management &amp; Information &amp; Education Services</t>
  </si>
  <si>
    <t>Weather and Market Data</t>
  </si>
  <si>
    <t>Waste Mitigation &amp; Waste Treatment</t>
  </si>
  <si>
    <t>http://www.agroads.com.ar</t>
  </si>
  <si>
    <t>http://www.agrofy.com</t>
  </si>
  <si>
    <t>http://www.boosteragtech.com</t>
  </si>
  <si>
    <t>http://www.finneg.com</t>
  </si>
  <si>
    <t>http://www.pagorural.com</t>
  </si>
  <si>
    <t>http://www.eland.es</t>
  </si>
  <si>
    <t>http://www.frontec.net</t>
  </si>
  <si>
    <t>http://www.geoagris.com</t>
  </si>
  <si>
    <t>http://site.geoagro.com</t>
  </si>
  <si>
    <t>http://www.kilimo.com.ar</t>
  </si>
  <si>
    <t>http://www.kingagro.com.ar</t>
  </si>
  <si>
    <t>http://www.lessindustries.com</t>
  </si>
  <si>
    <t>http://www.s4AgTech.com</t>
  </si>
  <si>
    <t>http://www.sismagro.com</t>
  </si>
  <si>
    <t>http://www.tambero.com</t>
  </si>
  <si>
    <t>http://www.agriculturaverion.com</t>
  </si>
  <si>
    <t>Trading Platforms, Outsourcing and Financing</t>
  </si>
  <si>
    <t>Marketplaces for Inputs, Products &amp; Services</t>
  </si>
  <si>
    <t>Machinery Sharing &amp; Contractor Outsourcing Platforms</t>
  </si>
  <si>
    <t>http://www.agroinova.com.br</t>
  </si>
  <si>
    <t>http://www.agroprecision.com.br</t>
  </si>
  <si>
    <t>http://www.biocontrole.com.br</t>
  </si>
  <si>
    <t>http://www.bovcontrol.com</t>
  </si>
  <si>
    <t>http://www.br3.ind.br</t>
  </si>
  <si>
    <t>http://www.enalta.com</t>
  </si>
  <si>
    <t>http://www.falker.com.br</t>
  </si>
  <si>
    <t>http://www.geociclo.com.br</t>
  </si>
  <si>
    <t>http://www.inprenha.com.br</t>
  </si>
  <si>
    <t>http://www.promip.agr.br</t>
  </si>
  <si>
    <t>http://www.safetrace.com.br</t>
  </si>
  <si>
    <t>http://www.strider.ag</t>
  </si>
  <si>
    <t>http://www.xmobots.com</t>
  </si>
  <si>
    <t>http://www.agribots.com</t>
  </si>
  <si>
    <t>https://www.agronometrics.com</t>
  </si>
  <si>
    <t>http://www.agroprecision.cl</t>
  </si>
  <si>
    <t>http://www.agroprime.com</t>
  </si>
  <si>
    <t>http://www.agroreports.com</t>
  </si>
  <si>
    <t>http://www.avancebt.com</t>
  </si>
  <si>
    <t>http://www.bionativa.cl</t>
  </si>
  <si>
    <t>http://www.biogram.cl</t>
  </si>
  <si>
    <t>http://www.biopacific.cl</t>
  </si>
  <si>
    <t>http://www.cropmonitor.cl</t>
  </si>
  <si>
    <t>http://www.lemsystem.com</t>
  </si>
  <si>
    <t>http://www.neoag.net</t>
  </si>
  <si>
    <t>http://www.reset.cl</t>
  </si>
  <si>
    <t>http://www.wiseconn.cl</t>
  </si>
  <si>
    <t>http://www.croper.co</t>
  </si>
  <si>
    <t>http://www.farmappweb.com</t>
  </si>
  <si>
    <t>http://www.simpleagri.com</t>
  </si>
  <si>
    <t>http://www.siomapp.com</t>
  </si>
  <si>
    <t>http://www.sustentap.com.py</t>
  </si>
  <si>
    <t>http://www.ritec.com.pe</t>
  </si>
  <si>
    <t>http://www.agronostico.com</t>
  </si>
  <si>
    <t>http://www.ieetech.com</t>
  </si>
  <si>
    <t>http://www.rural.com.uy</t>
  </si>
  <si>
    <t>Website</t>
  </si>
  <si>
    <t>Plant Genetics (biotechnology)</t>
  </si>
  <si>
    <t>CampoMercado</t>
  </si>
  <si>
    <t>Okara Tech</t>
  </si>
  <si>
    <t>Rizoma</t>
  </si>
  <si>
    <t>Rural UY</t>
  </si>
  <si>
    <t>http://www.campomercado.com</t>
  </si>
  <si>
    <t>http://www.rizoma.io</t>
  </si>
  <si>
    <t>http://www.okaratech.com</t>
  </si>
  <si>
    <t>Agropoints</t>
  </si>
  <si>
    <t>Appgro</t>
  </si>
  <si>
    <t>Blacksoil</t>
  </si>
  <si>
    <t>Castor Oil Argentina</t>
  </si>
  <si>
    <t>Club Cow</t>
  </si>
  <si>
    <t>Eiwa</t>
  </si>
  <si>
    <t>Humber</t>
  </si>
  <si>
    <t>Maqtec</t>
  </si>
  <si>
    <t>Siembro.com</t>
  </si>
  <si>
    <t>Zimbiosis</t>
  </si>
  <si>
    <t>http://www.agropoints.com</t>
  </si>
  <si>
    <t>http://www.appgro.com.ar</t>
  </si>
  <si>
    <t>http://www.blacksoil.com.ar</t>
  </si>
  <si>
    <t>http://www.castoroilargentina.com</t>
  </si>
  <si>
    <t>http://www.theclubcow.com</t>
  </si>
  <si>
    <t>http://www.eiwa.ag</t>
  </si>
  <si>
    <t>http://www.humber.com.ar</t>
  </si>
  <si>
    <t>http://www.maqtec.com</t>
  </si>
  <si>
    <t>http://www.siembro.com</t>
  </si>
  <si>
    <t>http://www.zimbiosis.com</t>
  </si>
  <si>
    <t>4milk</t>
  </si>
  <si>
    <t>Aegro</t>
  </si>
  <si>
    <t>AgroCloud</t>
  </si>
  <si>
    <t>Agropixel</t>
  </si>
  <si>
    <t>AgroV</t>
  </si>
  <si>
    <t>Brabov</t>
  </si>
  <si>
    <t>Geocrop</t>
  </si>
  <si>
    <t>InCeres</t>
  </si>
  <si>
    <t>Jetbov</t>
  </si>
  <si>
    <t>Kersys</t>
  </si>
  <si>
    <t>Myleus</t>
  </si>
  <si>
    <t>NextAgro</t>
  </si>
  <si>
    <t>Perfarm</t>
  </si>
  <si>
    <t>PesaFacil</t>
  </si>
  <si>
    <t>SciCrop</t>
  </si>
  <si>
    <t>http://www.4milk.com.br</t>
  </si>
  <si>
    <t>http://www.aegro.com.br</t>
  </si>
  <si>
    <t>http://www.agrocloud.com.br</t>
  </si>
  <si>
    <t>http://www.agropixel.com.br</t>
  </si>
  <si>
    <t>http://www.agrov.com.br</t>
  </si>
  <si>
    <t>http://www.brabov.com.br</t>
  </si>
  <si>
    <t>http://www.geocrop.com.br</t>
  </si>
  <si>
    <t>http://www.inceres.com.br</t>
  </si>
  <si>
    <t>http://www.jetbov.com</t>
  </si>
  <si>
    <t>http://www.kersys.com.br</t>
  </si>
  <si>
    <t>http://www.nextagro.com.br</t>
  </si>
  <si>
    <t>http://www.perfarm.com</t>
  </si>
  <si>
    <t>http://www.pesafacil.com.br</t>
  </si>
  <si>
    <t>http://www.scicrop.com</t>
  </si>
  <si>
    <t>Bioticsol</t>
  </si>
  <si>
    <t>Ctrax</t>
  </si>
  <si>
    <t>Hidrograss</t>
  </si>
  <si>
    <t>Instacrops</t>
  </si>
  <si>
    <t>NotCo</t>
  </si>
  <si>
    <t>SmartHarvest</t>
  </si>
  <si>
    <t>http://www.bioticsol.com</t>
  </si>
  <si>
    <t>http://www.ctrax.info</t>
  </si>
  <si>
    <t>http://www.hidrograss.com</t>
  </si>
  <si>
    <t>http://www.instacrops.com</t>
  </si>
  <si>
    <t>http://www.thenotcompany.com</t>
  </si>
  <si>
    <t>http://www.smartharvest.cl</t>
  </si>
  <si>
    <t>Advector</t>
  </si>
  <si>
    <t>Agrocontrol</t>
  </si>
  <si>
    <t>AgroLevels</t>
  </si>
  <si>
    <t>Agromall</t>
  </si>
  <si>
    <t>Bialtec</t>
  </si>
  <si>
    <t>Comproagro</t>
  </si>
  <si>
    <t>Ecotecma</t>
  </si>
  <si>
    <t>IncluirTec</t>
  </si>
  <si>
    <t>Lynks</t>
  </si>
  <si>
    <t>Siembraviva</t>
  </si>
  <si>
    <t>http://www.advector.co</t>
  </si>
  <si>
    <t>http://www.agrolevels.com</t>
  </si>
  <si>
    <t>http://www.agromall.com</t>
  </si>
  <si>
    <t>http://www.bialtec.co</t>
  </si>
  <si>
    <t>http://www.comproagro.com</t>
  </si>
  <si>
    <t>http://www.ecotecma.com.co</t>
  </si>
  <si>
    <t>http://www.incluirtec.co</t>
  </si>
  <si>
    <t>http://www.lynks.com.co</t>
  </si>
  <si>
    <t>http://www.siembraviva.com</t>
  </si>
  <si>
    <t>Biomex</t>
  </si>
  <si>
    <t>DerTek</t>
  </si>
  <si>
    <t>Lluvia sólida</t>
  </si>
  <si>
    <t>Red Maceta</t>
  </si>
  <si>
    <t>Sprouders</t>
  </si>
  <si>
    <t>http://www.biomexalgae.com</t>
  </si>
  <si>
    <t>http://www.dertek.com.mx</t>
  </si>
  <si>
    <t>http://www.lluviasolida.com.mx</t>
  </si>
  <si>
    <t>https://www.redmaceta.com</t>
  </si>
  <si>
    <t>http://www.sprouders.com</t>
  </si>
  <si>
    <t>Mexico</t>
  </si>
  <si>
    <t>Agromote</t>
  </si>
  <si>
    <t>SanDiego Softworks - Lugus</t>
  </si>
  <si>
    <t>SERC</t>
  </si>
  <si>
    <t>http://www.sistema-mu.com</t>
  </si>
  <si>
    <t>http://www.lugusnet.com</t>
  </si>
  <si>
    <t>http://www.serc.com.uy</t>
  </si>
  <si>
    <t>Labor Technologies, Robotics &amp; Autonomous Machinery</t>
  </si>
  <si>
    <t>Farm Mechanization &amp; Automation</t>
  </si>
  <si>
    <t>Total</t>
  </si>
  <si>
    <t>Agruppa</t>
  </si>
  <si>
    <t>http://www.agruppa.co</t>
  </si>
  <si>
    <t>Albor Agro</t>
  </si>
  <si>
    <t>1990s</t>
  </si>
  <si>
    <t>LemSystems</t>
  </si>
  <si>
    <t>GarageAgro</t>
  </si>
  <si>
    <t>Avancargo</t>
  </si>
  <si>
    <t>Luxelare</t>
  </si>
  <si>
    <t>Agribest</t>
  </si>
  <si>
    <t>Spacedat</t>
  </si>
  <si>
    <t>Qaira</t>
  </si>
  <si>
    <t>Tucampo</t>
  </si>
  <si>
    <t>Ganado360</t>
  </si>
  <si>
    <t>Drone.UY</t>
  </si>
  <si>
    <t>Agropool</t>
  </si>
  <si>
    <t>Grou</t>
  </si>
  <si>
    <t>negoAgro</t>
  </si>
  <si>
    <t>Rastros</t>
  </si>
  <si>
    <t>The Food Market</t>
  </si>
  <si>
    <t>Laurus</t>
  </si>
  <si>
    <t>http://www.agro-pool.com</t>
  </si>
  <si>
    <t>http://www.avancargo.com</t>
  </si>
  <si>
    <t>http://www.garageagro.com</t>
  </si>
  <si>
    <t>http://www.rastrosgis.com</t>
  </si>
  <si>
    <t>http://www.agrosat.cl</t>
  </si>
  <si>
    <t>http://www.uav-iq.farm</t>
  </si>
  <si>
    <t>http://www.thefoodmarket.com.ar</t>
  </si>
  <si>
    <t>http://www.chipinside.com.br</t>
  </si>
  <si>
    <t>http://www.groulatam.com</t>
  </si>
  <si>
    <t>http://www.agribest.com.mx</t>
  </si>
  <si>
    <t>http://www.luxelare.com</t>
  </si>
  <si>
    <t>http://www.spacedat.com</t>
  </si>
  <si>
    <t>http://www.negoagro.com</t>
  </si>
  <si>
    <t>http://www.qairadrones.com</t>
  </si>
  <si>
    <t>http://www.drone.uy</t>
  </si>
  <si>
    <t>http://www.ganado360.com.uy</t>
  </si>
  <si>
    <t>http://www.tucampo.uy</t>
  </si>
  <si>
    <t>Horus Aeronaves</t>
  </si>
  <si>
    <t>http://www.horusaeronaves.com</t>
  </si>
  <si>
    <t>Osalim</t>
  </si>
  <si>
    <t>http://www.osalim.com.br</t>
  </si>
  <si>
    <t>Mercadoni</t>
  </si>
  <si>
    <t>Online groceries</t>
  </si>
  <si>
    <t>http://www.mercadoni.com.co</t>
  </si>
  <si>
    <t>Amauta</t>
  </si>
  <si>
    <t>http://www.amauta.ag</t>
  </si>
  <si>
    <t>Gestiónorejana</t>
  </si>
  <si>
    <t>http://www.gestionorejana.com</t>
  </si>
  <si>
    <t>http://www.eco2mix.com</t>
  </si>
  <si>
    <t>http://www.ecomida.cl</t>
  </si>
  <si>
    <t>Eco2mix</t>
  </si>
  <si>
    <t>Ecomida</t>
  </si>
  <si>
    <t>Captahydro</t>
  </si>
  <si>
    <t>http://www.solinftec.com</t>
  </si>
  <si>
    <t>Solinftec</t>
  </si>
  <si>
    <t>http://www.captahydro.com</t>
  </si>
  <si>
    <t>Bioenergy, Biomaterials &amp; Other Renewables</t>
  </si>
  <si>
    <t>Other renewable energies</t>
  </si>
  <si>
    <t>Xmobots</t>
  </si>
  <si>
    <t>Digirodeo</t>
  </si>
  <si>
    <t>http://www.digirodeo.com</t>
  </si>
  <si>
    <t>http://www.agreemarket.com</t>
  </si>
  <si>
    <t>Agreemarket</t>
  </si>
  <si>
    <t>http://www.beeflows.com</t>
  </si>
  <si>
    <t>Agrolink</t>
  </si>
  <si>
    <t>http://www.agrolink.com.ar</t>
  </si>
  <si>
    <t>http://www.alboragro.com</t>
  </si>
  <si>
    <t>http://www.biobot.com.ar</t>
  </si>
  <si>
    <t>http://www.bugagentesbiologicos.com.br</t>
  </si>
  <si>
    <t>http://www.pht.cl</t>
  </si>
  <si>
    <t>Pitch</t>
  </si>
  <si>
    <t>CEO</t>
  </si>
  <si>
    <t>Sitio de e-commerce de semillas, agroquímicos, fertilizantes e insumos agrícolas</t>
  </si>
  <si>
    <t>Patricio Bacigalupo</t>
  </si>
  <si>
    <t>Permite a los productores agropecuarios organizarse para realizar compras conjuntas de insumos con importantes descuentos</t>
  </si>
  <si>
    <t>Es una plataforma de recolección móvil de información agrícola y análisis, para generar conocimiento compartido y mejorar la toma de decisiones.</t>
  </si>
  <si>
    <t>Martin Garcia Dutriez</t>
  </si>
  <si>
    <t>Leandro Sabignoso</t>
  </si>
  <si>
    <t>Plataforma on-demand para contratación de transporte de carga por carretera. Solución tecnológica para dadores de carga y transportistas</t>
  </si>
  <si>
    <t>Diego Bertezzolo</t>
  </si>
  <si>
    <t>Controlador de equipos de riego mediante control a distancia. Automatización y/o manejo remoto de maquinaria agrícola. Incremento en los niveles de eficiencia productiva.</t>
  </si>
  <si>
    <t>Sebastián Marra</t>
  </si>
  <si>
    <t>La idea es que cualquier persona, desde nuestro portal, pueda comprar su vaca en ordeñe. Nosotros nos ocupamos de ordeñarla en nuestros establecimientos y el inversor recibirá una renta mensual por su vaca, es un proceso simple y accesible. Esto permitirá a grandes y pequeños inversores obtener una renta e invertir acorde a sus necesidades.</t>
  </si>
  <si>
    <t>Santiago Peyre</t>
  </si>
  <si>
    <t>Nicolas Otamendi</t>
  </si>
  <si>
    <t>Start-up dedicated in building a web and mobile-based enterprise resource planning software for large-sized farms.</t>
  </si>
  <si>
    <t>Thomas Grandperrin; Joaquin Montero</t>
  </si>
  <si>
    <t>Enbaca es una plataforma de e-commerce peer to peer, que facilita a los productores ganaderos, operar con los costos de transacción mas bajos del mercado.</t>
  </si>
  <si>
    <t>Enrique Zappa y Natan Ottavianoni</t>
  </si>
  <si>
    <t>Utilizamos Data Science para dar soporte a productores e industria, capturando y analizando datos de campo online para optimizar la toma de decisiones</t>
  </si>
  <si>
    <t>Roberto Coppola</t>
  </si>
  <si>
    <t>GeoAgro desarrolla soluciones para la gestión agropecuaria, a partir de la interacción continua con los principales actores del agro</t>
  </si>
  <si>
    <t>Humber es una plataforma digital que conecta camioneros con cargas, ampliando la oferta de cargas para los camioneros independientes y empresas transportistas. Nuestro objetivo es cambiar la forma en que se contratan los servicios de transporte a nivel regional, acortando los tiempos de contratacion, ampliando la informacion disponible, eficientizando recursos y construyendo confianza y reputacion de empresas transportistas y camioneros</t>
  </si>
  <si>
    <t>Juan Jose Debuchy</t>
  </si>
  <si>
    <t>InteliAgro optimiza márgenes y maximiza beneficios de la agroempresa, con una revolucionaria plataforma online donde registrar y ordenar toda la información comercial, conocer el estado de situación y mejorar ganancias.</t>
  </si>
  <si>
    <t>Jairo Trad</t>
  </si>
  <si>
    <t>Empresa de agricultura urbana robotizada, que crea redes de cultivos, distribuidos a lo largo de las ciudades y sus alrededores</t>
  </si>
  <si>
    <t>Servicios de información geográfica aplicada a la producción agropecuaria que permiten hacer una producción más eficiente, mejorando los rindes y cuidando el uso de los recursos</t>
  </si>
  <si>
    <t>Teo Barrenechea</t>
  </si>
  <si>
    <t>Mercado Online de Agrocréditos</t>
  </si>
  <si>
    <t>Nicolas Simonassi</t>
  </si>
  <si>
    <t>Mercado online para la compra directa a productores locales</t>
  </si>
  <si>
    <t>Melanie Wolman</t>
  </si>
  <si>
    <t>Cristóbal Rivas</t>
  </si>
  <si>
    <t>Ayuda a pequeños agricultores a crecer, cerrando la brecha entre la producción agrícola y la demanda urbana, utilizando un canal de ventas online para comercializar sus productos</t>
  </si>
  <si>
    <t>Pablo Jaramillo</t>
  </si>
  <si>
    <t>Plataforma digital para la gestión agrícola basada en data captada por drones con integración a otras aplicaciones tecnológicas que permite a los agricultores optimizar el uso de recursos y maximizar sus ganancias</t>
  </si>
  <si>
    <t>PUMA</t>
  </si>
  <si>
    <t>Telegranel</t>
  </si>
  <si>
    <t>Omixom Ingeniería</t>
  </si>
  <si>
    <t>FarmIn</t>
  </si>
  <si>
    <t>Kymatec</t>
  </si>
  <si>
    <t>Biotecnova</t>
  </si>
  <si>
    <t>Agroconsultas</t>
  </si>
  <si>
    <t>Skyagro</t>
  </si>
  <si>
    <t>Zoomagri</t>
  </si>
  <si>
    <t>http://www.agropuma.com</t>
  </si>
  <si>
    <t>http://www.telegranel.com.ar</t>
  </si>
  <si>
    <t>http://www.ceresdemeter.com.ar</t>
  </si>
  <si>
    <t>http://www.kymatec.co</t>
  </si>
  <si>
    <t>1) Una plataforma de sensores zigbee a campo para levantar datos en tiempo real, económicamente viable; 2) Una serie de sensores específicos (a costo viable) sobre el ganado para levantar información relevante a nivel individual 3) Una plataforma online de usuario apta para el productor que sirva como panel de control, que además se interfasee con diferentes fuentes de información, entre ellas los sensores.</t>
  </si>
  <si>
    <t>Pulverización inteligente de agroquímicos y medición de parámetros agrícolas</t>
  </si>
  <si>
    <t>Ayudamos al productor agropecuario a tomar mejores decisiones a través de una herramienta online que ofrece recomendaciones y una comunidad de productores, asesores y expertos.</t>
  </si>
  <si>
    <t>Desarrollo de biocontroladores para plagas</t>
  </si>
  <si>
    <t>Sitio web que pone en contacto a técnicos y productores con expertos, información y empresas del agro.</t>
  </si>
  <si>
    <t>Guillermo Torres</t>
  </si>
  <si>
    <t>Sergio Bonansea</t>
  </si>
  <si>
    <t>Federico Ferraro</t>
  </si>
  <si>
    <t>Ignacio Albornoz</t>
  </si>
  <si>
    <t>Viviana Gonzalez</t>
  </si>
  <si>
    <t xml:space="preserve">Yamila Belén Cutraro
</t>
  </si>
  <si>
    <t>Federico Bert</t>
  </si>
  <si>
    <t>Pietro di Campello</t>
  </si>
  <si>
    <t>Fernando Martinez de Hoz; Jaap Rommelar</t>
  </si>
  <si>
    <t>http://www.skyagrosolutions.com</t>
  </si>
  <si>
    <t>http://www.zoomagri.com</t>
  </si>
  <si>
    <t>Perfect Flight</t>
  </si>
  <si>
    <t>http://www.perfectflightapp.com</t>
  </si>
  <si>
    <t>Nanotica</t>
  </si>
  <si>
    <t>http://www.nanotica.com.ar</t>
  </si>
  <si>
    <t>Julio Laurenza</t>
  </si>
  <si>
    <t>BUG Agentes Biologicos (Koppert)</t>
  </si>
  <si>
    <t>Sensix</t>
  </si>
  <si>
    <t>http://www.sensix.com.br</t>
  </si>
  <si>
    <t>http://www.agroconsultasonline.com.ar</t>
  </si>
  <si>
    <t>http://www.agrofinger.wordpress.com</t>
  </si>
  <si>
    <t>Ceres-Demeter</t>
  </si>
  <si>
    <t>http://www.farmintech.com</t>
  </si>
  <si>
    <t>Food &amp; Ag Logistics &amp; Storage solutions</t>
  </si>
  <si>
    <t>http://www.omixom.com</t>
  </si>
  <si>
    <t>http://www.ctm-data.com</t>
  </si>
  <si>
    <t>Agrocredit Peru</t>
  </si>
  <si>
    <t>Protome</t>
  </si>
  <si>
    <t>http://www.protome.cl</t>
  </si>
  <si>
    <t>Frutidron</t>
  </si>
  <si>
    <t>http://www.polynatural.cl</t>
  </si>
  <si>
    <t>Polynatural</t>
  </si>
  <si>
    <t>Active &amp; Intelligent Conditioning &amp; Packaging</t>
  </si>
  <si>
    <t>Genica</t>
  </si>
  <si>
    <t>http://www.genica.com.br</t>
  </si>
  <si>
    <t>Agrorobótica</t>
  </si>
  <si>
    <t>Bioheuris</t>
  </si>
  <si>
    <t>Feria ganadera</t>
  </si>
  <si>
    <t>INBIOAR SA</t>
  </si>
  <si>
    <t>Agrofinger</t>
  </si>
  <si>
    <t>Agribela</t>
  </si>
  <si>
    <t>Aimirim</t>
  </si>
  <si>
    <t>Bart.Digital</t>
  </si>
  <si>
    <t>Drop Agricultura</t>
  </si>
  <si>
    <t>PangeiaBiotech</t>
  </si>
  <si>
    <t>Krooping</t>
  </si>
  <si>
    <t>Alluagro</t>
  </si>
  <si>
    <t>http://www.alluagro.com.br</t>
  </si>
  <si>
    <t>http://www.aimirimsti.com.br</t>
  </si>
  <si>
    <t>http://www.bartdigital.com.br</t>
  </si>
  <si>
    <t>http://www.bioheuris.com</t>
  </si>
  <si>
    <t>http://www.feriaganadera.com.ar</t>
  </si>
  <si>
    <t>http://www.inbioar.com</t>
  </si>
  <si>
    <t>http://www.techagr.com</t>
  </si>
  <si>
    <t>http://www.agrorobotica.com.br</t>
  </si>
  <si>
    <t>http://www.dropagricultura.com.br</t>
  </si>
  <si>
    <t>http://www.elobiomass.com.br</t>
  </si>
  <si>
    <t>http://www.pangeiabiotech.com</t>
  </si>
  <si>
    <t>http://www.krooping.com</t>
  </si>
  <si>
    <t xml:space="preserve">NPKS MyO </t>
  </si>
  <si>
    <t>Cabure</t>
  </si>
  <si>
    <t>Vaqapp</t>
  </si>
  <si>
    <t>ClimateSense</t>
  </si>
  <si>
    <t>http://www.cabure.com.ar</t>
  </si>
  <si>
    <t>http://www.vaqapp.com</t>
  </si>
  <si>
    <t>http://www.climatesenseagro.com</t>
  </si>
  <si>
    <t>http://www.npksmyo.com</t>
  </si>
  <si>
    <t>(blank)</t>
  </si>
  <si>
    <t>Beeflow</t>
  </si>
  <si>
    <t>Stamm</t>
  </si>
  <si>
    <t>http://www.stamm.bio</t>
  </si>
  <si>
    <t>New Ingredients &amp; Flavors</t>
  </si>
  <si>
    <t>Juan Francisco Llamazares Vegh</t>
  </si>
  <si>
    <t>Tu Rodeo</t>
  </si>
  <si>
    <t>http://www.turodeo.com</t>
  </si>
  <si>
    <t>IBI Agentes Biológicos</t>
  </si>
  <si>
    <t>Gabriel Maluf</t>
  </si>
  <si>
    <t>http://www.ibi.agr.br</t>
  </si>
  <si>
    <t>Cattle Tracking Management (CTM)</t>
  </si>
  <si>
    <t>Guido Buscetti</t>
  </si>
  <si>
    <t>http://www.rhizotech.com.br</t>
  </si>
  <si>
    <t>Rhizotec</t>
  </si>
  <si>
    <t>http://www.agrocodex.com.br</t>
  </si>
  <si>
    <t>Agrocodex Sistemas</t>
  </si>
  <si>
    <t>http://www.nucleario.com.br</t>
  </si>
  <si>
    <t>Nucleário</t>
  </si>
  <si>
    <t>Farmtrader</t>
  </si>
  <si>
    <t>GeniusFoods</t>
  </si>
  <si>
    <t>http://www.geniusfoods.co</t>
  </si>
  <si>
    <t>Freshmart</t>
  </si>
  <si>
    <t>http://www.freshmart.pe</t>
  </si>
  <si>
    <t>Foodbox</t>
  </si>
  <si>
    <t>http://www.foodbox.pe</t>
  </si>
  <si>
    <t>Coffee Agenda</t>
  </si>
  <si>
    <t>Andes Crop Science</t>
  </si>
  <si>
    <t>http://www.andescropscience.com</t>
  </si>
  <si>
    <t>Vertical</t>
  </si>
  <si>
    <t>*****</t>
  </si>
  <si>
    <t>Forestry</t>
  </si>
  <si>
    <t>Bioenergy</t>
  </si>
  <si>
    <t>Livestock</t>
  </si>
  <si>
    <t>Munani</t>
  </si>
  <si>
    <t>http://www.munani.cl</t>
  </si>
  <si>
    <t>http://www.ponceautomations.com</t>
  </si>
  <si>
    <t>Ponce Automation</t>
  </si>
  <si>
    <t>Intergado</t>
  </si>
  <si>
    <t>http://www.intergado.com.br</t>
  </si>
  <si>
    <t>http://www.buxtar.co/agenda-cafetera</t>
  </si>
  <si>
    <t>Farmlogics</t>
  </si>
  <si>
    <t>http://www.farmlogics.com.br</t>
  </si>
  <si>
    <t>http://www.algranero.com</t>
  </si>
  <si>
    <t>Algranero.com</t>
  </si>
  <si>
    <t>http://www.myleus.com</t>
  </si>
  <si>
    <t>http://www.agrusdata.com</t>
  </si>
  <si>
    <t>AGRUSDATA</t>
  </si>
  <si>
    <t>Tbit</t>
  </si>
  <si>
    <t>http://www.tbit.com.br</t>
  </si>
  <si>
    <t>Camwheat</t>
  </si>
  <si>
    <t>Deep Agro</t>
  </si>
  <si>
    <t>Caminos Rurales Inteligentes</t>
  </si>
  <si>
    <t>Cow Chain</t>
  </si>
  <si>
    <t>HerraAgro</t>
  </si>
  <si>
    <t>http://www.herraagro.com.ar</t>
  </si>
  <si>
    <t>Busco Contratista</t>
  </si>
  <si>
    <t>DropScope</t>
  </si>
  <si>
    <t>http://www.dropscope.com.br</t>
  </si>
  <si>
    <t>Chip Inside -  CowMed</t>
  </si>
  <si>
    <t>Nagro</t>
  </si>
  <si>
    <t>http://www.nagro.com.br</t>
  </si>
  <si>
    <t>SmartBio / Smartbreeder</t>
  </si>
  <si>
    <t>Milar.farm</t>
  </si>
  <si>
    <t>http://www.milar.farm</t>
  </si>
  <si>
    <t>SpecLab / SpecSolo</t>
  </si>
  <si>
    <t>http://www.specsolo.com.br</t>
  </si>
  <si>
    <t>Genesis Group / Pari Passu</t>
  </si>
  <si>
    <t>http://www.genesisgroup.com.br</t>
  </si>
  <si>
    <t>http://www.buscocontratista.com.ar</t>
  </si>
  <si>
    <t>Industrial Processes &amp; Materials</t>
  </si>
  <si>
    <t>Logistics &amp; Transportation data</t>
  </si>
  <si>
    <t>"@Tech" / BeefTrader</t>
  </si>
  <si>
    <t>Broad Farming</t>
  </si>
  <si>
    <t>Row Crops</t>
  </si>
  <si>
    <t>Agro Market</t>
  </si>
  <si>
    <t>http://www.agromk.com</t>
  </si>
  <si>
    <t>AgroScan</t>
  </si>
  <si>
    <t>Ecuador</t>
  </si>
  <si>
    <t>http://www.agroscan.ec</t>
  </si>
  <si>
    <t>http://www.sistemasgp.com</t>
  </si>
  <si>
    <t>Comerxión - Software de Gestión Piscícola</t>
  </si>
  <si>
    <t>http://www.hi-terra.com.ar</t>
  </si>
  <si>
    <t>Flexbit</t>
  </si>
  <si>
    <t>Agroapp</t>
  </si>
  <si>
    <t>http://www.agrorobots.com</t>
  </si>
  <si>
    <t>AgroRobots</t>
  </si>
  <si>
    <t>Lograron mayor desarrollo comercial en Chile.</t>
  </si>
  <si>
    <t>Pampa Inteligente</t>
  </si>
  <si>
    <t>http://www.pampainteligente.com</t>
  </si>
  <si>
    <t>Agrosentinel</t>
  </si>
  <si>
    <t>http://www.agrosentinel.com</t>
  </si>
  <si>
    <t>Panama</t>
  </si>
  <si>
    <t>Nicaragua</t>
  </si>
  <si>
    <t>Advanced Biocontrollers</t>
  </si>
  <si>
    <t>Evolo</t>
  </si>
  <si>
    <t>Bio Natural Solutions Peru</t>
  </si>
  <si>
    <t>http://www.evolo.online</t>
  </si>
  <si>
    <t>http://www.bionatsolutions.com</t>
  </si>
  <si>
    <t>http://www.abiocontrollers.com</t>
  </si>
  <si>
    <t>Agrosty</t>
  </si>
  <si>
    <t>http://www.agrosty.com</t>
  </si>
  <si>
    <t>Cordoba Technologies</t>
  </si>
  <si>
    <t>http://www.cordobatechnologies.us</t>
  </si>
  <si>
    <t>Investors</t>
  </si>
  <si>
    <t>FIMA, Inseed</t>
  </si>
  <si>
    <t>Strider (Syngenta)</t>
  </si>
  <si>
    <t>Corporate ownership</t>
  </si>
  <si>
    <t>Koppert</t>
  </si>
  <si>
    <t>Syngenta</t>
  </si>
  <si>
    <t>Intelag</t>
  </si>
  <si>
    <t>http://www.intelag.net</t>
  </si>
  <si>
    <t>Agrocentral</t>
  </si>
  <si>
    <t>http://www.agrocentral.co</t>
  </si>
  <si>
    <t>Seedz</t>
  </si>
  <si>
    <t>http://www.seedz.ag</t>
  </si>
  <si>
    <t>SP Ventures</t>
  </si>
  <si>
    <t>Last funding round</t>
  </si>
  <si>
    <t>Xisto Alves</t>
  </si>
  <si>
    <t>B2B Agri</t>
  </si>
  <si>
    <t>http://www.b2b-agri.com</t>
  </si>
  <si>
    <t>CromAI</t>
  </si>
  <si>
    <t>http://www.cromai.com</t>
  </si>
  <si>
    <t>Ubi</t>
  </si>
  <si>
    <t>http://www.promanager.com.ar</t>
  </si>
  <si>
    <t>Proastics</t>
  </si>
  <si>
    <t>None</t>
  </si>
  <si>
    <t>Acronex</t>
  </si>
  <si>
    <t>http://www.ubibeefinspection.com</t>
  </si>
  <si>
    <t>Mapear</t>
  </si>
  <si>
    <t>http://www.mapearcomdrones.com.br</t>
  </si>
  <si>
    <t>AGUACONTROL</t>
  </si>
  <si>
    <t>http://www.aguacontrol.cl</t>
  </si>
  <si>
    <t>Inflor</t>
  </si>
  <si>
    <t>http://www.inflor.com.br</t>
  </si>
  <si>
    <t>Innovative Food Processing</t>
  </si>
  <si>
    <t>http://www.acronex.com</t>
  </si>
  <si>
    <t>Grão Online</t>
  </si>
  <si>
    <t>http://www.grao.online</t>
  </si>
  <si>
    <t>CBC Agronegocios</t>
  </si>
  <si>
    <t>http://www.cbcagronegocios.com.br</t>
  </si>
  <si>
    <t>http://www.lifclick.com</t>
  </si>
  <si>
    <t>Lifclick</t>
  </si>
  <si>
    <t>Agrired</t>
  </si>
  <si>
    <t>Trasemgra</t>
  </si>
  <si>
    <t>http://www.agrired.com</t>
  </si>
  <si>
    <t>http://www.sinergia4.tech</t>
  </si>
  <si>
    <t>http://www.agropago.com</t>
  </si>
  <si>
    <t>AgroPago</t>
  </si>
  <si>
    <t>Zafrales</t>
  </si>
  <si>
    <t>http://www.zafrales.com</t>
  </si>
  <si>
    <t>Irricontrol</t>
  </si>
  <si>
    <t>http://www.irricontrol.com.uy</t>
  </si>
  <si>
    <t>Orejano</t>
  </si>
  <si>
    <t>http://www.orejano.me</t>
  </si>
  <si>
    <t>Vendagro</t>
  </si>
  <si>
    <t>http://www.vendagro.com</t>
  </si>
  <si>
    <t>Fisheries &amp; aquaculture</t>
  </si>
  <si>
    <t>Fresh produce</t>
  </si>
  <si>
    <t>Permanent Crops</t>
  </si>
  <si>
    <t>Fazen</t>
  </si>
  <si>
    <t>http://www.fazen.com.br</t>
  </si>
  <si>
    <t>Monashees</t>
  </si>
  <si>
    <t>Innovative Payment, Financing &amp; Marketing Platforms</t>
  </si>
  <si>
    <t>Agrotools</t>
  </si>
  <si>
    <t>http://www.agrotools.com.br</t>
  </si>
  <si>
    <t>deCampoaCampo</t>
  </si>
  <si>
    <t>http://www.decampoacampo.com</t>
  </si>
  <si>
    <t>BlockAgro</t>
  </si>
  <si>
    <t>OpenVino</t>
  </si>
  <si>
    <t>http://www.blockagro.app</t>
  </si>
  <si>
    <t>http://www.openvino.org</t>
  </si>
  <si>
    <t>neltu.me</t>
  </si>
  <si>
    <t>http://www.neltu.me</t>
  </si>
  <si>
    <t>Agrishare</t>
  </si>
  <si>
    <t>AgriTrustChain</t>
  </si>
  <si>
    <t>Agromap</t>
  </si>
  <si>
    <t>Agrometrika</t>
  </si>
  <si>
    <t>Agromic</t>
  </si>
  <si>
    <t>AGROSAFETY</t>
  </si>
  <si>
    <t>Audsat</t>
  </si>
  <si>
    <t>Ballagro</t>
  </si>
  <si>
    <t>Binova</t>
  </si>
  <si>
    <t>Biocana</t>
  </si>
  <si>
    <t>BioClone</t>
  </si>
  <si>
    <t>Biovalens</t>
  </si>
  <si>
    <t>Colly</t>
  </si>
  <si>
    <t>Entologics</t>
  </si>
  <si>
    <t>Fast Agro</t>
  </si>
  <si>
    <t>Geplant Tecnologia Forestal</t>
  </si>
  <si>
    <t>Gira</t>
  </si>
  <si>
    <t>Hiib</t>
  </si>
  <si>
    <t>ISCA</t>
  </si>
  <si>
    <t>IZAgro</t>
  </si>
  <si>
    <t>JV Biotec</t>
  </si>
  <si>
    <t>LabFor</t>
  </si>
  <si>
    <t>LABORSAN</t>
  </si>
  <si>
    <t>MAQFACIL</t>
  </si>
  <si>
    <t>MFRURAL</t>
  </si>
  <si>
    <t>MICROGEO</t>
  </si>
  <si>
    <t>Moeda</t>
  </si>
  <si>
    <t>Openeem</t>
  </si>
  <si>
    <t>Plante SEMPRE</t>
  </si>
  <si>
    <t>Pragas.com</t>
  </si>
  <si>
    <t>ProdutorAgro</t>
  </si>
  <si>
    <t>Rural Sale</t>
  </si>
  <si>
    <t>Simbiose</t>
  </si>
  <si>
    <t>Solubio</t>
  </si>
  <si>
    <t>Tecnicontrol</t>
  </si>
  <si>
    <t>Uller</t>
  </si>
  <si>
    <t>Vigor Brasil Agrosciences</t>
  </si>
  <si>
    <t>VITAFORT</t>
  </si>
  <si>
    <t>VitalForce</t>
  </si>
  <si>
    <t>Yes</t>
  </si>
  <si>
    <t>Frubana</t>
  </si>
  <si>
    <t>http://www.frubana.com</t>
  </si>
  <si>
    <t>Fabian Gómez</t>
  </si>
  <si>
    <t>Botanical Solutions - Botistrop</t>
  </si>
  <si>
    <t>Chile Botanics</t>
  </si>
  <si>
    <t>http://www.chilebotanics.cl</t>
  </si>
  <si>
    <t>http://www.botanicalsolutions.cl</t>
  </si>
  <si>
    <t>Givaudan - Naturex</t>
  </si>
  <si>
    <t>Climatempo - Agroclima Pro</t>
  </si>
  <si>
    <t>Climavista Agro</t>
  </si>
  <si>
    <t>Agromarketing</t>
  </si>
  <si>
    <t>http://www.agromarketing.com.py</t>
  </si>
  <si>
    <t>Agri360</t>
  </si>
  <si>
    <t>Agrisoft</t>
  </si>
  <si>
    <t>AgroPocket</t>
  </si>
  <si>
    <t>Agrolytica</t>
  </si>
  <si>
    <t>Agrosolutions</t>
  </si>
  <si>
    <t>Agrotasks</t>
  </si>
  <si>
    <t>Cloud CRM</t>
  </si>
  <si>
    <t>GRA Agricola</t>
  </si>
  <si>
    <t>labmet</t>
  </si>
  <si>
    <t>AgroResultados</t>
  </si>
  <si>
    <t>m2agro</t>
  </si>
  <si>
    <t>SmartFazendas</t>
  </si>
  <si>
    <t>Simplefarm</t>
  </si>
  <si>
    <t>SW Rural Agricola</t>
  </si>
  <si>
    <t>unisystem</t>
  </si>
  <si>
    <t>Gestao Agropecuaria</t>
  </si>
  <si>
    <t>Agrotis</t>
  </si>
  <si>
    <t>AGROTITAN</t>
  </si>
  <si>
    <t>BRID solucoes</t>
  </si>
  <si>
    <t>DATACOPER</t>
  </si>
  <si>
    <t>SIAGRI</t>
  </si>
  <si>
    <t>Agriness</t>
  </si>
  <si>
    <t>Agrisolus</t>
  </si>
  <si>
    <t>Beeftec</t>
  </si>
  <si>
    <t>Multbovinos</t>
  </si>
  <si>
    <t>AGROMARRA</t>
  </si>
  <si>
    <t>AgroBold</t>
  </si>
  <si>
    <t>Agrilearning</t>
  </si>
  <si>
    <t>Escola Agro</t>
  </si>
  <si>
    <t>AgriSchool</t>
  </si>
  <si>
    <t>Agripoint</t>
  </si>
  <si>
    <t>Geospace</t>
  </si>
  <si>
    <t>SACI</t>
  </si>
  <si>
    <t>Unigeo</t>
  </si>
  <si>
    <t>Hidrofito</t>
  </si>
  <si>
    <t>LeBov</t>
  </si>
  <si>
    <t>AGROPRO Monitor</t>
  </si>
  <si>
    <t>DigiFarmz</t>
  </si>
  <si>
    <t>Farmbox</t>
  </si>
  <si>
    <t>Neo Partner</t>
  </si>
  <si>
    <t>Acquired by Mega</t>
  </si>
  <si>
    <t>Mega</t>
  </si>
  <si>
    <t>KumenAgro</t>
  </si>
  <si>
    <t>http://www.kumenagro.com.ar</t>
  </si>
  <si>
    <t>Eat Limmo</t>
  </si>
  <si>
    <t>Altave</t>
  </si>
  <si>
    <t>Birdview</t>
  </si>
  <si>
    <t>DroneMapp</t>
  </si>
  <si>
    <t>DronEng</t>
  </si>
  <si>
    <t>Elio</t>
  </si>
  <si>
    <t>Geaap</t>
  </si>
  <si>
    <t>Geo Drones</t>
  </si>
  <si>
    <t>SkyDrones</t>
  </si>
  <si>
    <t>NUVEM UAV</t>
  </si>
  <si>
    <t>PIX FORCE</t>
  </si>
  <si>
    <t>Seed Rain</t>
  </si>
  <si>
    <t>ARPAC</t>
  </si>
  <si>
    <t>Agrosatelite</t>
  </si>
  <si>
    <t>RuralTech</t>
  </si>
  <si>
    <t>TERRAMAGNA</t>
  </si>
  <si>
    <t>AGROINTELI</t>
  </si>
  <si>
    <t>iCrop</t>
  </si>
  <si>
    <t>http://www.arpacbrasil.com.br</t>
  </si>
  <si>
    <t>MODCLIMA</t>
  </si>
  <si>
    <t>Oraculo Meteorologia</t>
  </si>
  <si>
    <t>PLUVI.ON</t>
  </si>
  <si>
    <t>SINTECSYS Agtech</t>
  </si>
  <si>
    <t>SISTEMA IRRIGA</t>
  </si>
  <si>
    <t>zeus agrotech</t>
  </si>
  <si>
    <t>Raks</t>
  </si>
  <si>
    <t>IRRIGER</t>
  </si>
  <si>
    <t>AgroRobotics</t>
  </si>
  <si>
    <t>Agrotechlink</t>
  </si>
  <si>
    <t>TREEVIA</t>
  </si>
  <si>
    <t>TRACE PACK</t>
  </si>
  <si>
    <t>SENSAIOTECH</t>
  </si>
  <si>
    <t>TATIL Fish</t>
  </si>
  <si>
    <t>THINKMILK</t>
  </si>
  <si>
    <t>E-AWARE</t>
  </si>
  <si>
    <t>adroit Robotics</t>
  </si>
  <si>
    <t>MVISIA</t>
  </si>
  <si>
    <t>NIR4SUGAR</t>
  </si>
  <si>
    <t>Mafes</t>
  </si>
  <si>
    <t>Agres</t>
  </si>
  <si>
    <t>AgriConnected</t>
  </si>
  <si>
    <t>FARM Solutions</t>
  </si>
  <si>
    <t>PRO SOLUS</t>
  </si>
  <si>
    <t>Inobram</t>
  </si>
  <si>
    <t>http://www.inobram.com.br</t>
  </si>
  <si>
    <t>DATAGRO Markets</t>
  </si>
  <si>
    <t>ELO BIOMASS</t>
  </si>
  <si>
    <t>KARAVEL / Bitgrain</t>
  </si>
  <si>
    <t>http://www.karavel.co</t>
  </si>
  <si>
    <t>Webgados</t>
  </si>
  <si>
    <t>http://www.webgados.com.br</t>
  </si>
  <si>
    <t>Boi na Linha</t>
  </si>
  <si>
    <t>http://www.boinalinha.com</t>
  </si>
  <si>
    <t>Central do Boi</t>
  </si>
  <si>
    <t>http://www.centraldoboi.com</t>
  </si>
  <si>
    <t>Siloverde</t>
  </si>
  <si>
    <t>Pentagro</t>
  </si>
  <si>
    <t>ALGAE Biotecnologia</t>
  </si>
  <si>
    <t>VIGNIS</t>
  </si>
  <si>
    <t>iSolis Brasilis</t>
  </si>
  <si>
    <t>Ocean Drop</t>
  </si>
  <si>
    <t>http://www.oceandrop.com.br</t>
  </si>
  <si>
    <t>Qfir</t>
  </si>
  <si>
    <t>http://www.qfir.com.br</t>
  </si>
  <si>
    <t>DataMatte</t>
  </si>
  <si>
    <t>http://www.datamatte.com.br</t>
  </si>
  <si>
    <t>Specialty crops</t>
  </si>
  <si>
    <t>BBQ - Brazil Beef Quality</t>
  </si>
  <si>
    <t>http://www.bbq-br.com</t>
  </si>
  <si>
    <t>FARM FRESH</t>
  </si>
  <si>
    <t>http://www.farmfresh.com.br</t>
  </si>
  <si>
    <t>Go! Horti</t>
  </si>
  <si>
    <t>http://www.gohorti.com.br</t>
  </si>
  <si>
    <t>HF Rural</t>
  </si>
  <si>
    <t>http://www.hfrural.com</t>
  </si>
  <si>
    <t>Simova - Bob.Agro</t>
  </si>
  <si>
    <t>http://www.simova.com.br</t>
  </si>
  <si>
    <t>Agrotopus</t>
  </si>
  <si>
    <t>http://www.agrotopus.com.br</t>
  </si>
  <si>
    <t>Ñandú Gestión Agro</t>
  </si>
  <si>
    <t>http://www.siagri.com.br</t>
  </si>
  <si>
    <t>Agrowin</t>
  </si>
  <si>
    <t>http://www.agrowin.com</t>
  </si>
  <si>
    <t>Physis Agro</t>
  </si>
  <si>
    <t>http://www.physis-agro.com</t>
  </si>
  <si>
    <t>Agrosoft</t>
  </si>
  <si>
    <t>http://www.agrosoft.cl</t>
  </si>
  <si>
    <t>Pall Agrotechnology</t>
  </si>
  <si>
    <t>http://www.pall-agro.com</t>
  </si>
  <si>
    <t>Nisira</t>
  </si>
  <si>
    <t>http://www.nisira.com.pe</t>
  </si>
  <si>
    <t>DMS Peru</t>
  </si>
  <si>
    <t>http://www.dms.com.pe</t>
  </si>
  <si>
    <t>Women founders</t>
  </si>
  <si>
    <t>IEE tech - Chipsafer</t>
  </si>
  <si>
    <t>Victoria Alonso Pérez</t>
  </si>
  <si>
    <t>No</t>
  </si>
  <si>
    <t>Marcos Alvarado</t>
  </si>
  <si>
    <t>http://www.agro.climavista.com</t>
  </si>
  <si>
    <t>Jean-Philippe Boulanger</t>
  </si>
  <si>
    <t>Patricio Williams</t>
  </si>
  <si>
    <t>Mariana Vasconcelos</t>
  </si>
  <si>
    <t>Matías​ ​Muchnick</t>
  </si>
  <si>
    <t>IoT</t>
  </si>
  <si>
    <t>Big Data</t>
  </si>
  <si>
    <t>Blockchain</t>
  </si>
  <si>
    <t>Remote sensors</t>
  </si>
  <si>
    <t>http://www.tracepack.com.br</t>
  </si>
  <si>
    <t>Status</t>
  </si>
  <si>
    <t>Alive</t>
  </si>
  <si>
    <t>Closed</t>
  </si>
  <si>
    <t>Mateo Capdevielle</t>
  </si>
  <si>
    <t>Santiago Larghero Viera</t>
  </si>
  <si>
    <t>Inti Luna Aviles</t>
  </si>
  <si>
    <t>http://www.agrocredit.pe</t>
  </si>
  <si>
    <t>Mónica Abarca</t>
  </si>
  <si>
    <t>Robinson Lopez</t>
  </si>
  <si>
    <t>César Urrutia</t>
  </si>
  <si>
    <t>Enrique Gonzalez</t>
  </si>
  <si>
    <t>Julio López</t>
  </si>
  <si>
    <t>Fernando Escobar</t>
  </si>
  <si>
    <t>GIS</t>
  </si>
  <si>
    <t>http://www.cetoco.com</t>
  </si>
  <si>
    <t>Camilo Reyes</t>
  </si>
  <si>
    <t>Mobile</t>
  </si>
  <si>
    <t>Carolina Medina</t>
  </si>
  <si>
    <t>Ricardo Jaramillo</t>
  </si>
  <si>
    <t>Unknown</t>
  </si>
  <si>
    <t>Jorge Pizarro</t>
  </si>
  <si>
    <t>Agriculturers (Agriversity)</t>
  </si>
  <si>
    <t>http://www.agriculturers.com</t>
  </si>
  <si>
    <t>AgroCounter</t>
  </si>
  <si>
    <t>http://www.agrocounter.cl</t>
  </si>
  <si>
    <t>Andrés Brossard</t>
  </si>
  <si>
    <t>Colin Fain</t>
  </si>
  <si>
    <t>Vicente Silva</t>
  </si>
  <si>
    <t>Francisco Matte</t>
  </si>
  <si>
    <t>León Cosmelli Munita</t>
  </si>
  <si>
    <t>Gonzalo Fuenzalida</t>
  </si>
  <si>
    <t>AI</t>
  </si>
  <si>
    <t>Jaime Quiroz</t>
  </si>
  <si>
    <t>Andrés González</t>
  </si>
  <si>
    <t>Gastón Salinas</t>
  </si>
  <si>
    <t>Emilio de la Jara</t>
  </si>
  <si>
    <t>Juan Hasfura</t>
  </si>
  <si>
    <t>http://www.facebook.com/Frutidron</t>
  </si>
  <si>
    <t>Hans Pieringer</t>
  </si>
  <si>
    <t>Andreas Neuman</t>
  </si>
  <si>
    <t>Robotics</t>
  </si>
  <si>
    <t>Space Ag</t>
  </si>
  <si>
    <t>Space AG creates innovative solutions for the agricultural sector. We offer an integrated platform for management of specialty crops that combines data captured from drones - equipped with infrared and thermal cameras - and from mobile sensors attached to tractors. We have generated artificial intelligence models that help farmers make better decisions, maximizing their yields and optimizing the use of critical resources such as water, fertilizers and pesticides.</t>
  </si>
  <si>
    <t>http://www.spaceag.co</t>
  </si>
  <si>
    <t>Guillermo De Vivanco</t>
  </si>
  <si>
    <t>http://www.agroapparg.com</t>
  </si>
  <si>
    <t>Carlos Miguens</t>
  </si>
  <si>
    <t>Julio Cantagallo</t>
  </si>
  <si>
    <t>Matias Viel</t>
  </si>
  <si>
    <t>Carlos Perez</t>
  </si>
  <si>
    <t>not available</t>
  </si>
  <si>
    <t>Blockagro is focused on creating a revolutionary blockchain solution for registering the transfer of goods and agreements as transactions that would identify the parties involved, as well as the price, date, location, quality, state and any other information that would be relevant to managing the supply chain.</t>
  </si>
  <si>
    <t>Paul Daintree</t>
  </si>
  <si>
    <t>http://www.deepagro.co</t>
  </si>
  <si>
    <t>Nicolás Juan Cruz Daulerio</t>
  </si>
  <si>
    <t>Deere &amp; Co.</t>
  </si>
  <si>
    <t>Grupo Rosental</t>
  </si>
  <si>
    <t>Maria Lucia Travaini</t>
  </si>
  <si>
    <t>Gonzalo Verrone</t>
  </si>
  <si>
    <t>http://www.laurusag.tech</t>
  </si>
  <si>
    <t>http://www.agronandu.com</t>
  </si>
  <si>
    <t>Sofía García Laborde</t>
  </si>
  <si>
    <t>Column Labels</t>
  </si>
  <si>
    <t>AI (%)</t>
  </si>
  <si>
    <t>Blockchain (%)</t>
  </si>
  <si>
    <t>Remote sensors (%)</t>
  </si>
  <si>
    <t>GIS (%)</t>
  </si>
  <si>
    <t>Mobile (%)</t>
  </si>
  <si>
    <t>Robotics (%)</t>
  </si>
  <si>
    <t>IoT (%)</t>
  </si>
  <si>
    <t>Big Data (%)</t>
  </si>
  <si>
    <t>Count</t>
  </si>
  <si>
    <t xml:space="preserve"> Claudio Notini</t>
  </si>
  <si>
    <t>http://www.adroitrobotics.com</t>
  </si>
  <si>
    <t>http://www.agriconnected.com</t>
  </si>
  <si>
    <t>http://www.agres.com.br</t>
  </si>
  <si>
    <t>http://www.agribela.com.br</t>
  </si>
  <si>
    <t>http://www.agri360.com.br</t>
  </si>
  <si>
    <t>Sum of Count</t>
  </si>
  <si>
    <t>Livestock detail</t>
  </si>
  <si>
    <t>Cattle</t>
  </si>
  <si>
    <t>Dairy</t>
  </si>
  <si>
    <t>Equestrian</t>
  </si>
  <si>
    <t>Poultry</t>
  </si>
  <si>
    <t>http://www.agrilearning.com.br</t>
  </si>
  <si>
    <t>http://www.agripoint.com.br</t>
  </si>
  <si>
    <t>http://www.agrischool.com.br</t>
  </si>
  <si>
    <t>http://www.agrishare.com.br</t>
  </si>
  <si>
    <t>http://www.agrisoft.com.br</t>
  </si>
  <si>
    <t>http://www.agrisolus.com.br</t>
  </si>
  <si>
    <t>http://www.agriness.com</t>
  </si>
  <si>
    <t>http://www.agritrustchain.com</t>
  </si>
  <si>
    <t>Pork</t>
  </si>
  <si>
    <t>Marcelo Pereira de Carvalho</t>
  </si>
  <si>
    <t>http://www.agrolytica.com</t>
  </si>
  <si>
    <t>Smart Contracts &amp; Digital Certification</t>
  </si>
  <si>
    <t>http://www.itbold.com.br</t>
  </si>
  <si>
    <t>Wesley Souza</t>
  </si>
  <si>
    <t>http://www.agrointeli.com.br</t>
  </si>
  <si>
    <t>http://www.agromarra.com.br</t>
  </si>
  <si>
    <t>http://www.agromap.com.br</t>
  </si>
  <si>
    <t>http://www.agrometrika.com.br</t>
  </si>
  <si>
    <t>http://www.agromic.com.br</t>
  </si>
  <si>
    <t>Agrofficio</t>
  </si>
  <si>
    <t>http://www.agrofficio.com.br</t>
  </si>
  <si>
    <t>http://www.agropocket.com.br</t>
  </si>
  <si>
    <t>1990S</t>
  </si>
  <si>
    <t>Artificial Intelligence (AI)</t>
  </si>
  <si>
    <t>Internet of Things (IoT)</t>
  </si>
  <si>
    <t>Remote Sensors</t>
  </si>
  <si>
    <t>Technology</t>
  </si>
  <si>
    <t>Description</t>
  </si>
  <si>
    <t>IoT %</t>
  </si>
  <si>
    <t>Big Data %</t>
  </si>
  <si>
    <t>AI %</t>
  </si>
  <si>
    <t>Blockchain %</t>
  </si>
  <si>
    <t>Remote Sensors %</t>
  </si>
  <si>
    <t>GIS %</t>
  </si>
  <si>
    <t>Mobile %</t>
  </si>
  <si>
    <t>Robotics %</t>
  </si>
  <si>
    <t>Latin American AgTech Investment Space</t>
  </si>
  <si>
    <t>Table of contents</t>
  </si>
  <si>
    <t>01</t>
  </si>
  <si>
    <t>02</t>
  </si>
  <si>
    <t>03</t>
  </si>
  <si>
    <t>04</t>
  </si>
  <si>
    <t>05</t>
  </si>
  <si>
    <t>06</t>
  </si>
  <si>
    <t>AgTech database</t>
  </si>
  <si>
    <t>Summary with key highlights</t>
  </si>
  <si>
    <t>Review of innovations by technology solution</t>
  </si>
  <si>
    <t>Definition of AgTech sectors</t>
  </si>
  <si>
    <t>Definition of Technological solutions</t>
  </si>
  <si>
    <t>02. Summary of key highlights</t>
  </si>
  <si>
    <t>04. Review of innovations by technology solution</t>
  </si>
  <si>
    <t>http://www.agropromonitor.com</t>
  </si>
  <si>
    <t>http://www.agroresultados.com.br</t>
  </si>
  <si>
    <t>Luiz Eduardo Faria</t>
  </si>
  <si>
    <t>http://www.agrorobotics.com.br</t>
  </si>
  <si>
    <t>http://www.agrosafety.com.br</t>
  </si>
  <si>
    <t>http://www.agrosatelite.com.br</t>
  </si>
  <si>
    <t>06. Definition of Technological solutions</t>
  </si>
  <si>
    <t>Cargill</t>
  </si>
  <si>
    <t>Fabrício Hertz</t>
  </si>
  <si>
    <t>SP Ventures, EqSeed</t>
  </si>
  <si>
    <t>Wincampo</t>
  </si>
  <si>
    <t>http://www.wincampo.com</t>
  </si>
  <si>
    <t>http://www.agrosolutions.agr.br</t>
  </si>
  <si>
    <t>http://www.agrotask.com.br</t>
  </si>
  <si>
    <t>http://www.agrotechlink.com</t>
  </si>
  <si>
    <t>http://www.agrotis.com</t>
  </si>
  <si>
    <t>http://www.viasoft.com.br</t>
  </si>
  <si>
    <t>Eduardo Rezende</t>
  </si>
  <si>
    <t>Sergio Goldemberg</t>
  </si>
  <si>
    <t>http://www.algae.com.br</t>
  </si>
  <si>
    <t>Marco Aurélio Chaves</t>
  </si>
  <si>
    <t>03. Review of innovations by agricultural verticals and country</t>
  </si>
  <si>
    <t>04. Review of innovations by agricultural verticals</t>
  </si>
  <si>
    <t>07</t>
  </si>
  <si>
    <t>Review of innovations by agricultural verticals &amp; countries</t>
  </si>
  <si>
    <t>Review of innovations by agricultural verticals &amp; subsectors</t>
  </si>
  <si>
    <t>08</t>
  </si>
  <si>
    <t>Historical evolution</t>
  </si>
  <si>
    <t>Renato Girotto</t>
  </si>
  <si>
    <t>http://www.altave.com.br</t>
  </si>
  <si>
    <t>http://www.audsat.com.br</t>
  </si>
  <si>
    <t>http://www.ballagro.com.br</t>
  </si>
  <si>
    <t>http://www.beeftec.com.br</t>
  </si>
  <si>
    <t>http://www.aquabit.com.br</t>
  </si>
  <si>
    <t>Aquabit</t>
  </si>
  <si>
    <t>Eduardo da Costa Goerl</t>
  </si>
  <si>
    <t>Marcelo Coutinho</t>
  </si>
  <si>
    <t>Rodrigo Otávio Spengler</t>
  </si>
  <si>
    <t>http://www.begreen.farm</t>
  </si>
  <si>
    <t>http://www.binovafertilizantes.com.br</t>
  </si>
  <si>
    <t>Agroceres</t>
  </si>
  <si>
    <t>Grupo Vittia</t>
  </si>
  <si>
    <t>http://www.biocanabrasil.com</t>
  </si>
  <si>
    <t>http://www.bioclone.com.br</t>
  </si>
  <si>
    <t>http://www.biovalens.com.br</t>
  </si>
  <si>
    <t>http://www.birdview.com.br</t>
  </si>
  <si>
    <t>Union Farm</t>
  </si>
  <si>
    <t>http://www.ufarm.com.br</t>
  </si>
  <si>
    <t>http://www.bridsolucoes.com.br</t>
  </si>
  <si>
    <t>http://www.climatempo.com.br</t>
  </si>
  <si>
    <t xml:space="preserve"> </t>
  </si>
  <si>
    <t>http://www.cloudcrm.tech</t>
  </si>
  <si>
    <t>http://www.collyquimica.com.br</t>
  </si>
  <si>
    <t>http://www.datacoper.com.br</t>
  </si>
  <si>
    <t>http://www.datagro.com</t>
  </si>
  <si>
    <t>http://www.zeusagro.com</t>
  </si>
  <si>
    <t>Marcos Fernando Marcal dos Santos</t>
  </si>
  <si>
    <t>http://www.digifarmz.com</t>
  </si>
  <si>
    <t>http://www.dronemapp.com</t>
  </si>
  <si>
    <t>http://www.entologics.com</t>
  </si>
  <si>
    <t>Alexandre Chequim</t>
  </si>
  <si>
    <t>http://www.droneng.com.br</t>
  </si>
  <si>
    <t>http://www.eaware.com.br</t>
  </si>
  <si>
    <t>http://www.elio.xyz</t>
  </si>
  <si>
    <t>http://www.escolaagro.com.br</t>
  </si>
  <si>
    <t>http://www.farmsolutions.com.br</t>
  </si>
  <si>
    <t>http://www.fastagro.com.br</t>
  </si>
  <si>
    <t>http://www.farmbox.com.br</t>
  </si>
  <si>
    <t>http://www.geaap.com.br</t>
  </si>
  <si>
    <t>Vasco Oliveira</t>
  </si>
  <si>
    <t>Fabio Okuno</t>
  </si>
  <si>
    <t>http://www.geodrones.com.br</t>
  </si>
  <si>
    <t>http://www.geospace.eng.br</t>
  </si>
  <si>
    <t>http://www.geplant.com.br</t>
  </si>
  <si>
    <t>http://www.gira.com.br</t>
  </si>
  <si>
    <t>http://www.gestaoagropecuaria.com.br</t>
  </si>
  <si>
    <t>Gianpaolo Zambiazi</t>
  </si>
  <si>
    <t>http://www.graagricola.com.br</t>
  </si>
  <si>
    <t>http://www.unisystem.agr.br</t>
  </si>
  <si>
    <t>http://www.vignis.com.br</t>
  </si>
  <si>
    <t>http://www.vitafort.com.br</t>
  </si>
  <si>
    <t>http://www.vitalforce.com.br</t>
  </si>
  <si>
    <t>http://www.vigorbrasil.com.br</t>
  </si>
  <si>
    <t>Broad</t>
  </si>
  <si>
    <t>http://www.hidrofito.com.br</t>
  </si>
  <si>
    <t>http://www.hiib.com.br</t>
  </si>
  <si>
    <t>http://www.treevia.com.br</t>
  </si>
  <si>
    <t>http://www.unigeo.com.br</t>
  </si>
  <si>
    <t>http://www.ulleragro.com.br</t>
  </si>
  <si>
    <t>SGS</t>
  </si>
  <si>
    <t>Erika da Silva Carvalho Morani</t>
  </si>
  <si>
    <t>http://www.icrop.com.br</t>
  </si>
  <si>
    <t>http://www.irriger.com.br</t>
  </si>
  <si>
    <t>Andre Boncompani</t>
  </si>
  <si>
    <t>Valmont Industries</t>
  </si>
  <si>
    <t>http://www.neopartner.com.br</t>
  </si>
  <si>
    <t>Artur Gontijo</t>
  </si>
  <si>
    <t>Bruno Rutman Pagnoncelli</t>
  </si>
  <si>
    <t>Damico</t>
  </si>
  <si>
    <t>http://www.smartbreeder.com.br</t>
  </si>
  <si>
    <t>Éder Gigliotti</t>
  </si>
  <si>
    <t>http://www.isca.com.br</t>
  </si>
  <si>
    <t>http://www.izagro.com.br</t>
  </si>
  <si>
    <t>http://www.isolis.com.br</t>
  </si>
  <si>
    <t>Murilo Bettarello</t>
  </si>
  <si>
    <t>http://www.jvbiotec.com.br</t>
  </si>
  <si>
    <t>05. Definition of AgTech sectors (English &amp; Spanish)</t>
  </si>
  <si>
    <t>http://www.labfor.com.br</t>
  </si>
  <si>
    <t>http://www.labmet.com.br</t>
  </si>
  <si>
    <t>http://www.laborsanagro.com</t>
  </si>
  <si>
    <t>http://www.lebov.com.br</t>
  </si>
  <si>
    <t>http://www.lotan.com.br</t>
  </si>
  <si>
    <t>http://www.m2agro.com.br</t>
  </si>
  <si>
    <t>http://www.mafes.com.br</t>
  </si>
  <si>
    <t>http://www.mfrural.com.br</t>
  </si>
  <si>
    <t>http://www.microgeo.com.br</t>
  </si>
  <si>
    <t>http://www.nir4sugar.com</t>
  </si>
  <si>
    <t>http://www.nuvemuav.com</t>
  </si>
  <si>
    <t>http://www.openeem.life</t>
  </si>
  <si>
    <t>Functional Foods, Beverages &amp; Care</t>
  </si>
  <si>
    <t>Innovative Food &amp; Care Products &amp; Services</t>
  </si>
  <si>
    <t>Food, Beverages &amp; Care</t>
  </si>
  <si>
    <t>http://www.oraculo.me</t>
  </si>
  <si>
    <t>Takao Miyata</t>
  </si>
  <si>
    <t>http://www.pentagro.com.br</t>
  </si>
  <si>
    <t>http://www.raks.com.br</t>
  </si>
  <si>
    <t>http://www.prosolus.com</t>
  </si>
  <si>
    <t>Danielle Fonseca</t>
  </si>
  <si>
    <t>Leonardo Simao</t>
  </si>
  <si>
    <t>Arvus (Hexagon Agriculture)</t>
  </si>
  <si>
    <t>Bernardo de Castro</t>
  </si>
  <si>
    <t>Hexagon Agriculture</t>
  </si>
  <si>
    <t>IBRA</t>
  </si>
  <si>
    <t>http://www.ibra.com.br</t>
  </si>
  <si>
    <t>http://www.modclima.com.br</t>
  </si>
  <si>
    <t>http://www.moedaseeds.com</t>
  </si>
  <si>
    <t>Taynaah Reis</t>
  </si>
  <si>
    <t>http://www.multbovinos.com.br</t>
  </si>
  <si>
    <t>http://www.mvisia.com.br</t>
  </si>
  <si>
    <t>http://www.pixforce.com.br</t>
  </si>
  <si>
    <t>http://www.plantesempre.com.br</t>
  </si>
  <si>
    <t>http://www.pluvion.com.br</t>
  </si>
  <si>
    <t>http://www.ruralsale.com.br</t>
  </si>
  <si>
    <t>http://www.pragas.com.vc</t>
  </si>
  <si>
    <t>http://www.produtoragro.com.br</t>
  </si>
  <si>
    <t>http://www.ruraltech.com.br</t>
  </si>
  <si>
    <t>http://www.seedrain.com.br</t>
  </si>
  <si>
    <t>http://www.sistemairriga.com.br</t>
  </si>
  <si>
    <t>http://www.siloverde.com.br</t>
  </si>
  <si>
    <t>http://www.simplefarm.com.br</t>
  </si>
  <si>
    <t>Soil analysis &amp; landscape assessment</t>
  </si>
  <si>
    <t>Soil Analysis &amp; Landscape Assessment</t>
  </si>
  <si>
    <t>SAGRO</t>
  </si>
  <si>
    <t>http://www.sacisolucoes.com.br</t>
  </si>
  <si>
    <t>http://www.sagro.com.br</t>
  </si>
  <si>
    <t>http://www.skydrones.com.br</t>
  </si>
  <si>
    <t>http://www.sensaiotech.com</t>
  </si>
  <si>
    <t>http://www.simbiose-agro.com.br</t>
  </si>
  <si>
    <t>http://www.sintecsys.com</t>
  </si>
  <si>
    <t>http://www.smartfazendas.com.br</t>
  </si>
  <si>
    <t>http://www.solubio.agr.br</t>
  </si>
  <si>
    <t>Alber Martins  Guedes</t>
  </si>
  <si>
    <t>no</t>
  </si>
  <si>
    <t>http://www.brazsoft.com.br</t>
  </si>
  <si>
    <t>http://www.tatilfish.com.br</t>
  </si>
  <si>
    <t>http://www.tecnicontrol.ind.br</t>
  </si>
  <si>
    <t>http://www.terramagna.com.br</t>
  </si>
  <si>
    <t>http://www.thinkmilk.ch</t>
  </si>
  <si>
    <t>Avant Agro</t>
  </si>
  <si>
    <t>http://www.avantagro.com.br</t>
  </si>
  <si>
    <t>PersonalBov</t>
  </si>
  <si>
    <t>http://www.personalbov.com</t>
  </si>
  <si>
    <t>Hi-Terra Tecnologias</t>
  </si>
  <si>
    <t>Andean region</t>
  </si>
  <si>
    <t>Central America &amp; Caribbean</t>
  </si>
  <si>
    <t>Big Data &amp; Agricultura de Precisión</t>
  </si>
  <si>
    <t>Software de gestión y servicios de información y educación al productor agropecuario</t>
  </si>
  <si>
    <t>Plataformas innovadoras de compra-venta, servicios tercerizados y financiamiento</t>
  </si>
  <si>
    <t>Agricultura general</t>
  </si>
  <si>
    <t>Cultivos extensivos</t>
  </si>
  <si>
    <t>Cultivos permanentes</t>
  </si>
  <si>
    <t>Cultivos de especialidad</t>
  </si>
  <si>
    <t>Hortalizas frescas</t>
  </si>
  <si>
    <t>Ganado</t>
  </si>
  <si>
    <t>Pesca y piscicultura</t>
  </si>
  <si>
    <t>Forestación</t>
  </si>
  <si>
    <t>Bioenergía</t>
  </si>
  <si>
    <t>Alimentos, bebidas y cuidado natural</t>
  </si>
  <si>
    <t>Internet de las cosas</t>
  </si>
  <si>
    <t>Inteligencia artificial</t>
  </si>
  <si>
    <t>Sensores remotos</t>
  </si>
  <si>
    <t>Geolocalización</t>
  </si>
  <si>
    <t>Tecnología móvil</t>
  </si>
  <si>
    <t>Robots</t>
  </si>
  <si>
    <t>Goomer</t>
  </si>
  <si>
    <t>http://www.goomer.com.br</t>
  </si>
  <si>
    <t>http://www.agrapp.co</t>
  </si>
  <si>
    <t>Regional mix</t>
  </si>
  <si>
    <t>Mix women</t>
  </si>
  <si>
    <t>Technologies used by AgTech startups (% of utilization by innovation category)</t>
  </si>
  <si>
    <t>06. Historical evolution of new launched AgTech startups by innovation and by country</t>
  </si>
  <si>
    <t>01. Detailed database of AgTech startups.</t>
  </si>
  <si>
    <t>Analysis by launch year</t>
  </si>
  <si>
    <t>Number of AgTech startups by type of innovation</t>
  </si>
  <si>
    <t>David Duarte</t>
  </si>
  <si>
    <t>Food Marketplaces, Online Groceries &amp; New Sales Channels</t>
  </si>
  <si>
    <t>Domo Invest</t>
  </si>
  <si>
    <t>UrsulaGIS</t>
  </si>
  <si>
    <t>http://www.ursulagis.com</t>
  </si>
  <si>
    <t>Tomas Lund Petersen</t>
  </si>
  <si>
    <t>TCIT Web Solutions</t>
  </si>
  <si>
    <t>http://www.tcit.cl</t>
  </si>
  <si>
    <t>Tomás Charad</t>
  </si>
  <si>
    <t>Cedro Capital</t>
  </si>
  <si>
    <t>http://www.agrofund.com.ar</t>
  </si>
  <si>
    <t>Agrofund</t>
  </si>
  <si>
    <t>Tomás Manuel Vega</t>
  </si>
  <si>
    <t>Optiagro</t>
  </si>
  <si>
    <t>http://www.optiagro.com</t>
  </si>
  <si>
    <t>Matias Ezequiel Carrera Ruetsch</t>
  </si>
  <si>
    <t>Biodrone</t>
  </si>
  <si>
    <t>Franco Garione</t>
  </si>
  <si>
    <t>http://www.biodrone.com.ar</t>
  </si>
  <si>
    <t>Octamer</t>
  </si>
  <si>
    <t>http://www.octamer.com.ar</t>
  </si>
  <si>
    <t>Other seed &amp; animal solutions</t>
  </si>
  <si>
    <t>NONG</t>
  </si>
  <si>
    <t>http://www.nong.com.br</t>
  </si>
  <si>
    <t>http://www.flexbit.com.ar</t>
  </si>
  <si>
    <t>Inseed</t>
  </si>
  <si>
    <t>http://www.cuthill.com.ar</t>
  </si>
  <si>
    <t>Cuthill Agro - Hydroreader</t>
  </si>
  <si>
    <t>Diego Righi</t>
  </si>
  <si>
    <t>Velbrax Agro</t>
  </si>
  <si>
    <t>C&amp;L Biotech</t>
  </si>
  <si>
    <t>Smart Yeast</t>
  </si>
  <si>
    <t>Agrodata</t>
  </si>
  <si>
    <t>Gerente Boviplan</t>
  </si>
  <si>
    <t>Vera Food</t>
  </si>
  <si>
    <t>http://www.verafood.com.ar</t>
  </si>
  <si>
    <t>Mariano Lardiez</t>
  </si>
  <si>
    <t>http://www.velbrax.com</t>
  </si>
  <si>
    <t>Fabio Cruz</t>
  </si>
  <si>
    <t>http://www.clbiotech.com.br</t>
  </si>
  <si>
    <t>Alice Cassetari</t>
  </si>
  <si>
    <t>Cauré Portugal</t>
  </si>
  <si>
    <t>http://www.gerenteboviplan.com.br</t>
  </si>
  <si>
    <t>5ECOS Soluções Sustentáveis</t>
  </si>
  <si>
    <t>http://www.5ecos.com.br</t>
  </si>
  <si>
    <t>http://www.agrodatabrasil.com</t>
  </si>
  <si>
    <t>Jorge Berges</t>
  </si>
  <si>
    <t>Missing</t>
  </si>
  <si>
    <t>AgTech startups by industry vertical and by country</t>
  </si>
  <si>
    <t>AgTech startups by industry vertical and by country (% by country)</t>
  </si>
  <si>
    <t>AgTech startups by industry vertical and by country (% by vertical)</t>
  </si>
  <si>
    <t>AgTech startups by industry vertical and by country (% of total startups)</t>
  </si>
  <si>
    <t>AgTech startups by industry vertical and by area of innovation (% by area of innovation)</t>
  </si>
  <si>
    <t>AgTech startups by industry vertical and by area of innovation (% by industry vertical)</t>
  </si>
  <si>
    <t>AgTech startups by industry vertical and by area of innovation (% of total startups)</t>
  </si>
  <si>
    <t>Evolution of startup launches by year and by area of innovation (% by year)</t>
  </si>
  <si>
    <t>Evolution of startup launches by year and by country (% by country)</t>
  </si>
  <si>
    <t>Evolution of startup launches by year and by country</t>
  </si>
  <si>
    <t>Tecnología</t>
  </si>
  <si>
    <t>Descripción</t>
  </si>
  <si>
    <t>Internet de las Cosas</t>
  </si>
  <si>
    <t>Inteligencia Artificial</t>
  </si>
  <si>
    <t>Sensores Remotos</t>
  </si>
  <si>
    <t>Tecnología Móvil</t>
  </si>
  <si>
    <t>Robótica</t>
  </si>
  <si>
    <t>Innovaciones en conservación de agua y suelos</t>
  </si>
  <si>
    <t>Tecnologías para acuacultura y agricultura hidropónica</t>
  </si>
  <si>
    <t>Granjas urbanas e interiores</t>
  </si>
  <si>
    <t>Tecnología para labores, robotización y maquinaria autónoma</t>
  </si>
  <si>
    <t>Sistemas de irrigación inteligentes</t>
  </si>
  <si>
    <t>Soluciones tecnológicas para ganado y lechería</t>
  </si>
  <si>
    <t>Materiales y aplicaciones innovadoras</t>
  </si>
  <si>
    <t>Genética de semillas (biotecnología)</t>
  </si>
  <si>
    <t>Fertilizantes</t>
  </si>
  <si>
    <t>Productos biológicos (bioestimulantes, biopesticidas, biofertilizantes)</t>
  </si>
  <si>
    <t>Genética de animales y peces</t>
  </si>
  <si>
    <t>Nutrición y salud animal</t>
  </si>
  <si>
    <t>Drones &amp; imágenes satelitales</t>
  </si>
  <si>
    <t>Sensores remotos y monitoreo georeferenciado</t>
  </si>
  <si>
    <t>Soluciones integradas de hardware &amp; software (IoT)</t>
  </si>
  <si>
    <t>Análisis de datos &amp; soporte tecnológico para toma de decisión</t>
  </si>
  <si>
    <t>Software de gestión empresaria</t>
  </si>
  <si>
    <t>Información climática y de mercados</t>
  </si>
  <si>
    <t>Mercados para insumos, servicios y productos</t>
  </si>
  <si>
    <t>Outsourcing &amp; utilización compartida de maquinarias y herramientas</t>
  </si>
  <si>
    <t>Nuevos canales y herramientas de financiamiento e inversión</t>
  </si>
  <si>
    <t>Tecnologías de procesamiento de alimentos</t>
  </si>
  <si>
    <t>Packaging inteligente</t>
  </si>
  <si>
    <t>Seguridad y trazabilidad alimentaria</t>
  </si>
  <si>
    <t>Proteínas sustentables</t>
  </si>
  <si>
    <t>Alimentos y bebidas funcionales</t>
  </si>
  <si>
    <t>Comercialización de la granja al comsumidor</t>
  </si>
  <si>
    <t>Marketplaces y tiendas online de alimentos</t>
  </si>
  <si>
    <t>Bio combustibles</t>
  </si>
  <si>
    <t>Bio materiales</t>
  </si>
  <si>
    <t>Mitigación y tratamiento de desechos</t>
  </si>
  <si>
    <t>Otras energías renovables</t>
  </si>
  <si>
    <t>Otras soluciones para semillas y animales</t>
  </si>
  <si>
    <t>Análisis de suelos y evaluación de ambientes</t>
  </si>
  <si>
    <t>Información logística y de transporte</t>
  </si>
  <si>
    <t>Servicios de gestión de riesgo</t>
  </si>
  <si>
    <t>Contratos inteligentes y certificación digital</t>
  </si>
  <si>
    <t>Nuevos ingredientes y sabores</t>
  </si>
  <si>
    <t>Soluciones de logística &amp; almacenamiento en agricultura y alimentos</t>
  </si>
  <si>
    <t>Procesos y materiales industriales</t>
  </si>
  <si>
    <t>A group of technologies that include soil sensors, cameras, weather stations and other gadgets that gather data about farming operations and send it to central processing systems so that data can then be processed and turned into various insights.</t>
  </si>
  <si>
    <t>Massive volumes of data from a wide variety of sources, often gathered through IoT systems, that can be captured, analysed and used to provide predictive insights in farming operations and driving real-time operational decisions.</t>
  </si>
  <si>
    <t>Blockchain technology in agriculture has many potential applications, one being in the supply chain, facilitating tracking and tracing of food and agricultural products. Blockchain can leverage IoT solutions to gather data across the supply chain.</t>
  </si>
  <si>
    <t>AI applications in agriculture that encompass robotics (autonomous robots that can handle different tasks), crop and soil monitoring  (computer vision and deep-learning algorithms to process data to monitor crop and soil health) and predictive analytics (machine learning models to track different factors, predict impacts on production and make recommendations). IoT and Big Data are integral components of AI developments.</t>
  </si>
  <si>
    <t>Remote sensing devices take measurements throughout a field over time so that the grower can analyze conditions based on the data and take action. Sensors can be grouped according to their enabling technology: ground sensors, aerial sensors and satellite sensors. Ground sensors are particulary effective for use in IoT solutions. All these sensors can source data points to be used in data analytics (Big Data) and for AI developments.</t>
  </si>
  <si>
    <t>Geographic Information Systems (GIS) is a popular technology in the agriculture sector, as all agricultural production activities are location-specific. GIS creates visual representations of data and performs spatial analyses in order to make informed decisions. It is a technology that combines hardware, software, and data. The GIS technology brings a geographic component to data, allowing to analyze multiple data layers or variables on a specific area. Virtually all remote sensors nowadays provide geolocation.</t>
  </si>
  <si>
    <t>Mobile technology is widespread nowadays in the agricultural sector, although is less available in some poorer countries. Mobile technology can be powerful in helping farmers to access to real-time market and weather information and in providing access to other solutions such as management tools and financing platforms. More broadly, mobile technology is becoming the main gadget to receive data from many of the other technologies described herein.</t>
  </si>
  <si>
    <t>Robotics in agriculture are being developed to automatize certain processes and to bring autonomous equipment into farming activities. Remote sensors and AI are key components of robotics in agriculture.</t>
  </si>
  <si>
    <t>Countries</t>
  </si>
  <si>
    <t>País</t>
  </si>
  <si>
    <t>Charts en español</t>
  </si>
  <si>
    <t>Tecnologías que incluyen sensores de suelo, cámaras, estaciones meteorológicas y otros instrumentos que recolectan información sobre factores ambientales y actividades agrícolas y envían la información a sistemas de procesamiento para su análisis y generación de prescripciones.</t>
  </si>
  <si>
    <t>Las aplicaciones de inteligencia artificial incluyen robotización (robots autónomos para realizar diferentes tareas), monitoro de suelos y cultivos (visión computacional y algoritmos para procesar información para el monitoreo de suelos y cultivos) y análisis predictivos (modelos de aprendizaje para evaluar diferentes factores y generar análisis predictivos). Las soluciones de Internet de las Cosas y el Big Data son parte integral de los desarrollos de inteligencia artificial.</t>
  </si>
  <si>
    <t>La tecnología de Blockchain en agricultura tiene múltiples aplicaciones, entre ellas la trazabilidad a lo largo de la cadena logística de productos agrícolas y alimentos. Las soluciones de Internet de las Cosas son un componente importante para capturar información utilizada por las soluciones Blockchain.</t>
  </si>
  <si>
    <t>La geolocalización es una tecnología muy popular ya que permite generar representaciones visuales de información sobre ubicaciones específicas.  Hoy en día, virtualmente todos los sensores remotos proveen geolocalización, lo que permite el análisis de múltiples capas de información o variables sobre un área específica.</t>
  </si>
  <si>
    <t>La tecnología móvil es muy utilizada actualmente en el sector agrícola, aunque es menos frecuente en algunos países pobres. La tecnología móvil puede ser muy potente para ayudar a productores a acceder a información en tiempo real de mercados y de clima, y también permite acceder a soluciones de gestión así cómo plataformas de financiamiento. De manera más amplia, la tecnología móvil permite acceder a información generada por las otras tecnologías descriptas.</t>
  </si>
  <si>
    <t>La utilización de robots en la agricultura apunta a la automatización de ciertas tareas y procesos, así como también al desarrollo de equipamiento autónomo para actividades rurales. Los sensores remotos y la inteligencia artificial son componentes importantes para las soluciones de robótica.</t>
  </si>
  <si>
    <t>1. Nuevos sistemas de producción</t>
  </si>
  <si>
    <t>2. Mecanización y automatización de labores</t>
  </si>
  <si>
    <t>3. Genética y protección de cultivos y animales</t>
  </si>
  <si>
    <t>4. Big Data &amp; Agricultura de Precisión</t>
  </si>
  <si>
    <t>5. Software de gestión y servicios de información y educación al productor agropecuario</t>
  </si>
  <si>
    <t>6. Plataformas innovadoras de compra-venta, servicios tercerizados y financiamiento</t>
  </si>
  <si>
    <t>7. Tecnologías en el procesamiento, logística y distribución de alimentos</t>
  </si>
  <si>
    <t>9. Bioenergías y biomateriales</t>
  </si>
  <si>
    <t>Mario Bustamante</t>
  </si>
  <si>
    <t>Fondo Clin</t>
  </si>
  <si>
    <t>Likid (Aquacents)</t>
  </si>
  <si>
    <t>http://www.likid.cl</t>
  </si>
  <si>
    <t>Tierra del Monte</t>
  </si>
  <si>
    <t>Biofabrica Siglo XXI</t>
  </si>
  <si>
    <t>Smart Cultiva</t>
  </si>
  <si>
    <t>http://www.smartcultiva.com</t>
  </si>
  <si>
    <t>Valid</t>
  </si>
  <si>
    <t>http://www.tierrademonte.com</t>
  </si>
  <si>
    <t>Adriana Luna</t>
  </si>
  <si>
    <t>http://www.scanterra.com</t>
  </si>
  <si>
    <t>http://www.ura.farm</t>
  </si>
  <si>
    <t>http://www.topharvest.cl</t>
  </si>
  <si>
    <t>http://www.agropro.mx</t>
  </si>
  <si>
    <t>http://www.biofabrica.com.mx</t>
  </si>
  <si>
    <t>SCANTERRA</t>
  </si>
  <si>
    <t>Alvaro Sassano</t>
  </si>
  <si>
    <t>Top Harvest</t>
  </si>
  <si>
    <t>Ura.Farm</t>
  </si>
  <si>
    <t>AGROPRO</t>
  </si>
  <si>
    <t>Eleva Aero</t>
  </si>
  <si>
    <t>http://www.rhizomicsbiotech.com</t>
  </si>
  <si>
    <t>Rhizomics Biotech</t>
  </si>
  <si>
    <t>http://www.agrintell.com</t>
  </si>
  <si>
    <t>Agrintell</t>
  </si>
  <si>
    <t>http://www.jellyfish-biorobotics.com</t>
  </si>
  <si>
    <t>Sinba</t>
  </si>
  <si>
    <t>http://www.sinba.pe</t>
  </si>
  <si>
    <t>http://www.agrofinders.com</t>
  </si>
  <si>
    <t>Agrofinders</t>
  </si>
  <si>
    <t>Novalact Life Sciences</t>
  </si>
  <si>
    <t>http://www.novalact.com</t>
  </si>
  <si>
    <t>Leonardo Nunes Ricucci</t>
  </si>
  <si>
    <t>Overseas startups with active operations in Latin America and the Caribbean</t>
  </si>
  <si>
    <t>http://www.digitanimal.com</t>
  </si>
  <si>
    <t>http://www.ec2ce.com</t>
  </si>
  <si>
    <t>http://www.metos.at</t>
  </si>
  <si>
    <t>http://www.agroptima.com</t>
  </si>
  <si>
    <t>http://www.taranis.net</t>
  </si>
  <si>
    <t>http://www.e-farm.com</t>
  </si>
  <si>
    <t>http://www.farmersedge.ca</t>
  </si>
  <si>
    <t>http://www.gamaya.com</t>
  </si>
  <si>
    <t>http://www.ascusbiosciences.com</t>
  </si>
  <si>
    <t>http://www.agrinos.com</t>
  </si>
  <si>
    <t>Anote</t>
  </si>
  <si>
    <t>http://www.anote.com.ar</t>
  </si>
  <si>
    <t>Germán Cuesta</t>
  </si>
  <si>
    <t>Olho Do Dono</t>
  </si>
  <si>
    <t>http://www.olhododono.agr.br</t>
  </si>
  <si>
    <t>YouAgro</t>
  </si>
  <si>
    <t>http://www.youagro.com</t>
  </si>
  <si>
    <t>Training, Education &amp; Farm Community Services</t>
  </si>
  <si>
    <t>BeeAgro</t>
  </si>
  <si>
    <t>http://www.beeagro.com.br</t>
  </si>
  <si>
    <t>Educación, entrenamiento y servicios a la comunidad rural</t>
  </si>
  <si>
    <t>Inveran</t>
  </si>
  <si>
    <t>http://www.inverancorp.com</t>
  </si>
  <si>
    <t>Granja Celular</t>
  </si>
  <si>
    <t>http://www.producepay.com</t>
  </si>
  <si>
    <t>http://traivefinance.com</t>
  </si>
  <si>
    <t>ClearLeaf</t>
  </si>
  <si>
    <t>Yupibots</t>
  </si>
  <si>
    <t>http://www.clearagro.com</t>
  </si>
  <si>
    <t>Concentration among digital base</t>
  </si>
  <si>
    <t>Geo-localización</t>
  </si>
  <si>
    <t>Volúmenes masivos de información provenientes de múltiples fuentes, usualmente obtenidos a través de soluciones de Internet de las Cosas, que pueden ser capturados, analizados y utilizados para generar análisis predictivos para actividades agrícolas y para la toma de decisión en tiempo real.</t>
  </si>
  <si>
    <t>Eirene Solutions</t>
  </si>
  <si>
    <t>http://www.eirenesolutions.com</t>
  </si>
  <si>
    <t>Eduardo Marckmann</t>
  </si>
  <si>
    <t>Waruwa</t>
  </si>
  <si>
    <t>http://www.waruwa.com</t>
  </si>
  <si>
    <t>Renato Borges</t>
  </si>
  <si>
    <t>http://www.cultecoin.com</t>
  </si>
  <si>
    <t>Permutagro</t>
  </si>
  <si>
    <t>Cultivando Futuro</t>
  </si>
  <si>
    <t>http://www.cultivandofuturo.com</t>
  </si>
  <si>
    <t>Darío González</t>
  </si>
  <si>
    <t>Lotan Agrosciences</t>
  </si>
  <si>
    <t>Onfarm</t>
  </si>
  <si>
    <t>http://www.onfarm.com.br</t>
  </si>
  <si>
    <t>Z2S Sistemas Automáticos</t>
  </si>
  <si>
    <t>Milkchain</t>
  </si>
  <si>
    <t>Macrofen</t>
  </si>
  <si>
    <t>Instaagro</t>
  </si>
  <si>
    <t>http://www.instaagro.com</t>
  </si>
  <si>
    <t>Nutriens</t>
  </si>
  <si>
    <t>http://www.nutriens.com.br</t>
  </si>
  <si>
    <t>PRX Solucoes</t>
  </si>
  <si>
    <t>Totvs</t>
  </si>
  <si>
    <t>Agraap</t>
  </si>
  <si>
    <t>http://www.agrapp.cl</t>
  </si>
  <si>
    <t>http://www.algrano.com</t>
  </si>
  <si>
    <t>Laticin</t>
  </si>
  <si>
    <t>http://www.solenaverde.com</t>
  </si>
  <si>
    <t>Solena Verde</t>
  </si>
  <si>
    <t>http://www.laticin.io</t>
  </si>
  <si>
    <t>Food processing management software</t>
  </si>
  <si>
    <t>Softwar de gestión para procesamiento de alimentos</t>
  </si>
  <si>
    <t>Aurratech</t>
  </si>
  <si>
    <t>8. Productos y servicios alimentarios y de cuidado innovadores</t>
  </si>
  <si>
    <t>http://www.aurratech.com</t>
  </si>
  <si>
    <t>Plinio Ribeiro</t>
  </si>
  <si>
    <t xml:space="preserve"> BoostLab (BTG Pactual)</t>
  </si>
  <si>
    <t>http://www.agritask.com</t>
  </si>
  <si>
    <t>http://www.milkchain.com.br/</t>
  </si>
  <si>
    <t>Agrimart</t>
  </si>
  <si>
    <t>Hubcrop</t>
  </si>
  <si>
    <t>http://www.hubcrop.com</t>
  </si>
  <si>
    <t>Agroinvesting</t>
  </si>
  <si>
    <t>SEAS Agro</t>
  </si>
  <si>
    <t>http://www.seasagro.com</t>
  </si>
  <si>
    <t>http://www.agrimercante.com</t>
  </si>
  <si>
    <t>Agrapp</t>
  </si>
  <si>
    <t>http://www.hummingbirdtech.com</t>
  </si>
  <si>
    <t>https://www.agriwebb.com</t>
  </si>
  <si>
    <t>Chispa Rural</t>
  </si>
  <si>
    <t>Pyflor</t>
  </si>
  <si>
    <t>2019-02 - Raising US$5M</t>
  </si>
  <si>
    <t>Ecotrace</t>
  </si>
  <si>
    <t>http://www.ecotrace.info</t>
  </si>
  <si>
    <t>Kelpie</t>
  </si>
  <si>
    <t>Agritrade</t>
  </si>
  <si>
    <t>Agron Solutions</t>
  </si>
  <si>
    <t>AgroJusto</t>
  </si>
  <si>
    <t>Fazenda Rentável</t>
  </si>
  <si>
    <t>E-ctare</t>
  </si>
  <si>
    <t>Singra</t>
  </si>
  <si>
    <t>Flowins</t>
  </si>
  <si>
    <t>http://www.flowins.me</t>
  </si>
  <si>
    <t>Agrimercante</t>
  </si>
  <si>
    <t>Agrotratos</t>
  </si>
  <si>
    <t>Bolivia</t>
  </si>
  <si>
    <t>Bolivia, Paraguay &amp; Uruguay</t>
  </si>
  <si>
    <t>http://www.agrotratosbolivia.com</t>
  </si>
  <si>
    <t>Agrosight</t>
  </si>
  <si>
    <t>http://www.wiagro.com</t>
  </si>
  <si>
    <t>Wiagro - Smart Silo Bag</t>
  </si>
  <si>
    <t>http://www.kelpie.com.ar</t>
  </si>
  <si>
    <t>Peterson Moreira</t>
  </si>
  <si>
    <t>http://www.agrimart.com.br</t>
  </si>
  <si>
    <t>http://www.agritrade.com.br</t>
  </si>
  <si>
    <t>Fernando Dejavit</t>
  </si>
  <si>
    <t>Crop detail</t>
  </si>
  <si>
    <t>Coffee</t>
  </si>
  <si>
    <t>http://www.ectare.com.br</t>
  </si>
  <si>
    <t>http://www.fazendarentavel.com.br</t>
  </si>
  <si>
    <t>Farm Management Software &amp; Consulting Services</t>
  </si>
  <si>
    <t>Software de gestión empresaria y servicios de consultoría</t>
  </si>
  <si>
    <t>http://www.macofren.com</t>
  </si>
  <si>
    <t>Carolina Castro</t>
  </si>
  <si>
    <t xml:space="preserve"> http://www.agronsolutions.com</t>
  </si>
  <si>
    <t>http://www.agroinvesting.lat</t>
  </si>
  <si>
    <t>Costa Rica</t>
  </si>
  <si>
    <t>Guatemala</t>
  </si>
  <si>
    <t>http://www.chisparural.gt</t>
  </si>
  <si>
    <t>Honduras</t>
  </si>
  <si>
    <t>http://www.pyflor.hn</t>
  </si>
  <si>
    <t>Maria Fernanda Bonesso</t>
  </si>
  <si>
    <t>http://www.agrojusto.com.ar</t>
  </si>
  <si>
    <t>RemoraXYZ</t>
  </si>
  <si>
    <t>http://www.remoraxyz.com</t>
  </si>
  <si>
    <t>http://www.permutagro.com.br</t>
  </si>
  <si>
    <t>http://www.eleva.aero</t>
  </si>
  <si>
    <t>Opaeh Urban Farming</t>
  </si>
  <si>
    <t>http://www.opaeh.com</t>
  </si>
  <si>
    <t>Jellyfish Biorobotics</t>
  </si>
  <si>
    <t>Biosensors</t>
  </si>
  <si>
    <t>Biosensores</t>
  </si>
  <si>
    <t>Agrotrack</t>
  </si>
  <si>
    <t>http://www.agrotrack.uy</t>
  </si>
  <si>
    <t>Conectagro</t>
  </si>
  <si>
    <t>http://www.conectagro.com</t>
  </si>
  <si>
    <t>http://www.yupibots.com</t>
  </si>
  <si>
    <t>Leaf</t>
  </si>
  <si>
    <t>http://www.leafagriculture.com.br</t>
  </si>
  <si>
    <t>http://www.aystecnologias.com</t>
  </si>
  <si>
    <t>A&amp;S Tecnologias</t>
  </si>
  <si>
    <t>Agro Culte</t>
  </si>
  <si>
    <t>Circular</t>
  </si>
  <si>
    <t>http://www.appcircular.com</t>
  </si>
  <si>
    <t>SinergiaTech - Agros</t>
  </si>
  <si>
    <t>Fondo Alerce, ImagineLabs</t>
  </si>
  <si>
    <t>SwineSmart</t>
  </si>
  <si>
    <t>http://www.swinesmart.com</t>
  </si>
  <si>
    <t>Francisco Altimiras</t>
  </si>
  <si>
    <t>HeartBest</t>
  </si>
  <si>
    <t>http://www.heartbestfoods.com</t>
  </si>
  <si>
    <t>SmartAgri</t>
  </si>
  <si>
    <t>http://www.smart.agr.br</t>
  </si>
  <si>
    <t>http://www.smartsensingbrasil.com.br</t>
  </si>
  <si>
    <t>SmartSensing - WEEDit</t>
  </si>
  <si>
    <t>Cropman</t>
  </si>
  <si>
    <t>http://www.cropman.com.br</t>
  </si>
  <si>
    <t>http://www.agropartner.cl</t>
  </si>
  <si>
    <t>AgroPartner</t>
  </si>
  <si>
    <t>http://www.fieldintech.com</t>
  </si>
  <si>
    <t>SomosCampo.com</t>
  </si>
  <si>
    <t>http://www.somoscampo.com</t>
  </si>
  <si>
    <t>Region</t>
  </si>
  <si>
    <t>South America</t>
  </si>
  <si>
    <t>Central America</t>
  </si>
  <si>
    <t>North America (Mexico)</t>
  </si>
  <si>
    <t>http://www.muvinapp.com</t>
  </si>
  <si>
    <t>Moovin</t>
  </si>
  <si>
    <t>Eloy Vera Bahima</t>
  </si>
  <si>
    <t>Biotop</t>
  </si>
  <si>
    <t>http://www.biotopbolivia.org</t>
  </si>
  <si>
    <t>Agrobiológicos de Panamá</t>
  </si>
  <si>
    <t>http://www.agrobiologicosdepanama.com</t>
  </si>
  <si>
    <t>Affogato Network</t>
  </si>
  <si>
    <t>http://www.affogatonetwork.com</t>
  </si>
  <si>
    <t>Cristian Espinoza Garner</t>
  </si>
  <si>
    <t>http://www.yave.io</t>
  </si>
  <si>
    <t>Tecnovum</t>
  </si>
  <si>
    <t>http://www.tecnovum.cl</t>
  </si>
  <si>
    <t>Bitpro</t>
  </si>
  <si>
    <t>http://www.siclorural.com.ar</t>
  </si>
  <si>
    <t>Techtrends, Embarcadero, Engine, ForeSee</t>
  </si>
  <si>
    <t>Gestormax</t>
  </si>
  <si>
    <t>http://www.gestormax.com</t>
  </si>
  <si>
    <t>Trinidad and Tobago</t>
  </si>
  <si>
    <t>http://www.dmarketmovers.com</t>
  </si>
  <si>
    <t>D' Market Movers</t>
  </si>
  <si>
    <t>Zaply</t>
  </si>
  <si>
    <t>http://www.zaply.com.br</t>
  </si>
  <si>
    <t>Bruno Ely</t>
  </si>
  <si>
    <t>http://www.ecobellaweb.com</t>
  </si>
  <si>
    <t>AgexTec</t>
  </si>
  <si>
    <t>Cropview</t>
  </si>
  <si>
    <t>E-Laudo</t>
  </si>
  <si>
    <t>Elysios</t>
  </si>
  <si>
    <t>HomePonic</t>
  </si>
  <si>
    <t>IDMAQ</t>
  </si>
  <si>
    <t>Stresscan</t>
  </si>
  <si>
    <t>Termoplex</t>
  </si>
  <si>
    <t>http://www.cropview.com.br</t>
  </si>
  <si>
    <t>http://www.elysios.com.br</t>
  </si>
  <si>
    <t>http://www.idmaq.com.br</t>
  </si>
  <si>
    <t>http://www.elaudo.agr.br</t>
  </si>
  <si>
    <t>http://www.homeponic.com</t>
  </si>
  <si>
    <t>http://www.agextec.com</t>
  </si>
  <si>
    <t>http://www.stresscan.com</t>
  </si>
  <si>
    <t>http://www.termoplex.com.br</t>
  </si>
  <si>
    <t>Siclo Rural</t>
  </si>
  <si>
    <t>Ecobella</t>
  </si>
  <si>
    <t>http://www.producersmarket.com</t>
  </si>
  <si>
    <t>AgroInfo (Senior)</t>
  </si>
  <si>
    <t>http://www.agroinfo.senior.com.br</t>
  </si>
  <si>
    <t>GoFarms</t>
  </si>
  <si>
    <t>Agropro</t>
  </si>
  <si>
    <t>http://www.agropro.ag</t>
  </si>
  <si>
    <t>Gatec</t>
  </si>
  <si>
    <t>http://www.gatec.com.br</t>
  </si>
  <si>
    <t>http://www.ictiobiotic.com</t>
  </si>
  <si>
    <t>IctioBiotic</t>
  </si>
  <si>
    <t>Preemar</t>
  </si>
  <si>
    <t>http://www.preemar.mx</t>
  </si>
  <si>
    <t>http://www.fishextend.com</t>
  </si>
  <si>
    <t>Fishextend</t>
  </si>
  <si>
    <t>http://www.shellcatch.com</t>
  </si>
  <si>
    <t>http://www.gofarms.com</t>
  </si>
  <si>
    <t>Innomy</t>
  </si>
  <si>
    <t>http://www.innomy.com.ar</t>
  </si>
  <si>
    <t>Sobiotech</t>
  </si>
  <si>
    <t>http://www.sobiotech.co</t>
  </si>
  <si>
    <t>Nos ocupamos de recolectar todo el material plástico en desuso, en particular los silos bolsas, para dejar limpio el campo.</t>
  </si>
  <si>
    <t>Somos una empresa de desarrollo sustentable que se dedica a brindar soluciones ecológicas a productos masivos y de alto impacto para el medio ambiente</t>
  </si>
  <si>
    <t>Consuelo Romero</t>
  </si>
  <si>
    <t>Somos especialistas em clima, solos, as culturas, modelos agrícolas e programadores de computador, ansiosos para fazer a diferença na agricultura mundial.</t>
  </si>
  <si>
    <t>Odair Machado</t>
  </si>
  <si>
    <t>IDMAQ é uma Startup que traz um modelo inovador de negócios, atuando de forma a conectar todas as informações relevantes de Maquinas e Equipamentos Agrícolas do Campo ao mercado Segurador, Agentes financeiros e Corretores de Seguros. O Modelo traz informação, código próprio, relatórios gerenciais, acesso a documentos e uma série de funcionalidades desenvolvidas para promoverem a segurança do processo de financiamento, cessão em garantia, análise de risco técnico e a preservação do patrimônio do Produtor Rural no campo.</t>
  </si>
  <si>
    <t>With our products we aim at helping people consume healthy and sustainable protein from aquaculture, free of antibiotics and other chemicals. To achieve this, we have developed new class of oral biotherapeutics based on our proprietary platform of modified food grade microbes that produce variety proteins to be used as immunostimulants and vaccines with potential for other species and other industries.</t>
  </si>
  <si>
    <t xml:space="preserve">Yes </t>
  </si>
  <si>
    <t>Alejandro Valdés</t>
  </si>
  <si>
    <t>Pro-viden realiza mediciones de 6 parámetros del agua en tiempo real y manda estas mediciones al acuicultor por medio de la aplicación, alertando a éste de variaciones que puedan afectar la salud del cultivo</t>
  </si>
  <si>
    <t xml:space="preserve">Loreto Valenzuela </t>
  </si>
  <si>
    <t xml:space="preserve">Desarrollamos FishExtend, un revestimiento comestible hecho de ingredientes naturales, que se aplica al pescado antes del envasado. En nuestro primer producto, se extiende la vida útil del salmón fresco hasta en 26 días.	
</t>
  </si>
  <si>
    <t>Gervásio Nori Mikami</t>
  </si>
  <si>
    <t>Insurance &amp; Risk Management Services</t>
  </si>
  <si>
    <t>Seguros &amp; servicios de gestión de riesgo</t>
  </si>
  <si>
    <t>Agryo</t>
  </si>
  <si>
    <t>http://www.agryo.com</t>
  </si>
  <si>
    <t>Sheriff Agro</t>
  </si>
  <si>
    <t>StormGeo</t>
  </si>
  <si>
    <t>Carlos Magno</t>
  </si>
  <si>
    <t>Perú</t>
  </si>
  <si>
    <t>Resto de la región</t>
  </si>
  <si>
    <t>Fishtag</t>
  </si>
  <si>
    <t>Farm Credibly</t>
  </si>
  <si>
    <t>http://www.farmcredibly.com</t>
  </si>
  <si>
    <t>Áreas de innovación tecnológica</t>
  </si>
  <si>
    <t>Foco de la innovación</t>
  </si>
  <si>
    <t>Principales categorías de innovación tecnológica</t>
  </si>
  <si>
    <t>"En la finca"</t>
  </si>
  <si>
    <t>Desarrollar sistemas de producción modernos, sustentables y eficientes</t>
  </si>
  <si>
    <t>Incrementar la eficiencia y productividad a través de la tecnificación de labores</t>
  </si>
  <si>
    <t>Mejorar la productividad de plantas y animales a través de mejoras genéticas, protección contra enfermedades e insectos, y mejores nutrientes</t>
  </si>
  <si>
    <t>Incrementar la productividad a partir de una toma de decisión y gestión más precisa en base a la captura y análisis de datos de múltiples fuentes</t>
  </si>
  <si>
    <t>Diseminar información y educación y optimizar la gestión operativa</t>
  </si>
  <si>
    <t>Mejorar las condiciones comerciales y financieras a los productores a través de la mayor transparencia y competencia en los mercados.</t>
  </si>
  <si>
    <t>"Tranqueras afuera"</t>
  </si>
  <si>
    <t>Incrementar la eficiencia y seguridad en la cadena de valor alimentaria</t>
  </si>
  <si>
    <t>Desarrollar la producción sostenible y distribución eficiente de alimentos sanos a los consumidores</t>
  </si>
  <si>
    <t>Producir energía y materiales sustentables a partir de subproductos de la cadena de valor</t>
  </si>
  <si>
    <t>País de origen</t>
  </si>
  <si>
    <t>Emprendimiento</t>
  </si>
  <si>
    <t>Sector AgroTech</t>
  </si>
  <si>
    <t>Vertical de la industria</t>
  </si>
  <si>
    <t>Año de inicio</t>
  </si>
  <si>
    <t>n.d.</t>
  </si>
  <si>
    <t>Genética y protección de cultivos y animales</t>
  </si>
  <si>
    <t>Productos y servicios alimentarios y de cuidado innovadores</t>
  </si>
  <si>
    <t>Nuevos sistemas de producción</t>
  </si>
  <si>
    <t>Alimentos, bebidas &amp; cuidado natural</t>
  </si>
  <si>
    <t>Innovaciones con foco digital</t>
  </si>
  <si>
    <t>Innovaciones en la finca</t>
  </si>
  <si>
    <t>(All)</t>
  </si>
  <si>
    <t>Los sensores remotos toman diferentes mediciones u observaciones de suelos y cultivos a lo largo del tiempo, lo que permite analizar condiciones y tomar decisiones. Los sensores pueden ser terrestres, aéreos o satelitales. Los sensores remotos son particularmente efectivos para ser utilizados en soluciones de Internet de las cosas ("IoT"). Todos los sensores generan información que puede ser utilizada en soluciones Big Data y para el desarrollo de inteligencia artificial.</t>
  </si>
  <si>
    <t>BeGreen Boulevard</t>
  </si>
  <si>
    <t>Version: 2019-11-02</t>
  </si>
  <si>
    <t>09</t>
  </si>
  <si>
    <t>AgTech startups in Central America &amp; the Caribbean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</si>
</sst>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9"/>
      <color theme="0"/>
      <name val="Arial"/>
      <family val="2"/>
    </font>
    <font>
      <sz val="9"/>
      <color theme="1"/>
      <name val="Arial"/>
      <family val="2"/>
    </font>
    <font>
      <sz val="9"/>
      <color rgb="FF000000"/>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u/>
      <sz val="9"/>
      <color theme="10"/>
      <name val="Arial"/>
      <family val="2"/>
    </font>
    <font>
      <u/>
      <sz val="9"/>
      <name val="Arial"/>
      <family val="2"/>
    </font>
    <font>
      <b/>
      <sz val="12"/>
      <color theme="1"/>
      <name val="Calibri"/>
      <family val="2"/>
      <scheme val="minor"/>
    </font>
    <font>
      <b/>
      <sz val="12"/>
      <color theme="0"/>
      <name val="Calibri"/>
      <family val="2"/>
      <scheme val="minor"/>
    </font>
    <font>
      <sz val="12"/>
      <color theme="0"/>
      <name val="Calibri"/>
      <family val="2"/>
      <scheme val="minor"/>
    </font>
    <font>
      <b/>
      <sz val="10"/>
      <name val="Calibri"/>
      <family val="2"/>
      <scheme val="minor"/>
    </font>
    <font>
      <sz val="10"/>
      <color rgb="FF000000"/>
      <name val="Arial"/>
      <family val="2"/>
      <charset val="1"/>
    </font>
    <font>
      <b/>
      <sz val="9"/>
      <color theme="1"/>
      <name val="Arial"/>
      <family val="2"/>
    </font>
    <font>
      <sz val="12"/>
      <name val="Calibri"/>
      <family val="2"/>
      <scheme val="minor"/>
    </font>
    <font>
      <b/>
      <sz val="12"/>
      <name val="Calibri"/>
      <family val="2"/>
      <scheme val="minor"/>
    </font>
    <font>
      <b/>
      <sz val="10"/>
      <color theme="0"/>
      <name val="Arial"/>
      <family val="2"/>
    </font>
    <font>
      <b/>
      <sz val="10"/>
      <color theme="0"/>
      <name val="Arial"/>
      <family val="2"/>
    </font>
    <font>
      <b/>
      <sz val="12"/>
      <color theme="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70C2C6"/>
        <bgColor indexed="64"/>
      </patternFill>
    </fill>
    <fill>
      <patternFill patternType="solid">
        <fgColor theme="3"/>
        <bgColor indexed="64"/>
      </patternFill>
    </fill>
    <fill>
      <patternFill patternType="solid">
        <fgColor rgb="FF92D050"/>
        <bgColor indexed="64"/>
      </patternFill>
    </fill>
    <fill>
      <patternFill patternType="solid">
        <fgColor rgb="FF009283"/>
        <bgColor indexed="64"/>
      </patternFill>
    </fill>
  </fills>
  <borders count="22">
    <border>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rgb="FF70C2C6"/>
      </top>
      <bottom style="thin">
        <color rgb="FF70C2C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9" tint="0.59999389629810485"/>
      </bottom>
      <diagonal/>
    </border>
    <border>
      <left/>
      <right/>
      <top style="thin">
        <color theme="9" tint="-0.249977111117893"/>
      </top>
      <bottom style="thin">
        <color theme="9" tint="0.79998168889431442"/>
      </bottom>
      <diagonal/>
    </border>
    <border>
      <left/>
      <right/>
      <top style="thin">
        <color theme="9" tint="-0.249977111117893"/>
      </top>
      <bottom style="thin">
        <color theme="9" tint="0.59999389629810485"/>
      </bottom>
      <diagonal/>
    </border>
    <border>
      <left/>
      <right/>
      <top style="thin">
        <color rgb="FF70C2C6"/>
      </top>
      <bottom/>
      <diagonal/>
    </border>
    <border>
      <left/>
      <right/>
      <top/>
      <bottom style="thin">
        <color rgb="FF70C2C6"/>
      </bottom>
      <diagonal/>
    </border>
    <border>
      <left/>
      <right/>
      <top style="thin">
        <color theme="9" tint="0.79998168889431442"/>
      </top>
      <bottom style="thin">
        <color theme="9" tint="0.79998168889431442"/>
      </bottom>
      <diagonal/>
    </border>
    <border>
      <left/>
      <right/>
      <top/>
      <bottom style="thin">
        <color theme="9" tint="0.79998168889431442"/>
      </bottom>
      <diagonal/>
    </border>
    <border>
      <left/>
      <right/>
      <top style="thin">
        <color theme="9" tint="0.79998168889431442"/>
      </top>
      <bottom/>
      <diagonal/>
    </border>
    <border>
      <left/>
      <right/>
      <top style="thin">
        <color theme="9" tint="0.79998168889431442"/>
      </top>
      <bottom style="thin">
        <color rgb="FF70C2C6"/>
      </bottom>
      <diagonal/>
    </border>
  </borders>
  <cellStyleXfs count="8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9" fontId="8" fillId="0" borderId="0" applyFont="0" applyFill="0" applyBorder="0" applyAlignment="0" applyProtection="0"/>
    <xf numFmtId="0" fontId="1" fillId="0" borderId="0"/>
    <xf numFmtId="0" fontId="8" fillId="0" borderId="0"/>
    <xf numFmtId="0" fontId="19" fillId="0" borderId="0"/>
    <xf numFmtId="9" fontId="8" fillId="0" borderId="0" applyFont="0" applyFill="0" applyBorder="0" applyAlignment="0" applyProtection="0"/>
  </cellStyleXfs>
  <cellXfs count="225">
    <xf numFmtId="0" fontId="0" fillId="0" borderId="0" xfId="0"/>
    <xf numFmtId="0" fontId="0" fillId="0" borderId="0" xfId="0" applyAlignment="1">
      <alignment vertical="center"/>
    </xf>
    <xf numFmtId="0" fontId="5" fillId="0" borderId="0" xfId="0" applyFont="1" applyAlignment="1">
      <alignment vertical="center"/>
    </xf>
    <xf numFmtId="0" fontId="5" fillId="3" borderId="0" xfId="0" applyFont="1" applyFill="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7" fillId="3" borderId="3" xfId="0" applyFont="1" applyFill="1" applyBorder="1" applyAlignment="1">
      <alignment vertical="center"/>
    </xf>
    <xf numFmtId="0" fontId="6" fillId="3" borderId="3" xfId="0" applyFont="1" applyFill="1" applyBorder="1" applyAlignment="1">
      <alignment vertical="center"/>
    </xf>
    <xf numFmtId="0" fontId="5" fillId="3" borderId="3" xfId="0" applyFont="1" applyFill="1" applyBorder="1" applyAlignment="1">
      <alignment horizontal="left" vertical="center"/>
    </xf>
    <xf numFmtId="0" fontId="6" fillId="3" borderId="3" xfId="0" applyFont="1" applyFill="1" applyBorder="1" applyAlignment="1">
      <alignment horizontal="left" vertical="center"/>
    </xf>
    <xf numFmtId="0" fontId="6" fillId="3" borderId="3" xfId="0" applyFont="1" applyFill="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7" fillId="0" borderId="3" xfId="0" applyFont="1" applyBorder="1" applyAlignment="1">
      <alignment vertical="center"/>
    </xf>
    <xf numFmtId="0" fontId="6" fillId="0" borderId="3" xfId="0" applyFont="1" applyBorder="1" applyAlignment="1">
      <alignment vertical="center"/>
    </xf>
    <xf numFmtId="0" fontId="7" fillId="3" borderId="3" xfId="0" applyFont="1" applyFill="1" applyBorder="1" applyAlignment="1">
      <alignment horizontal="left" vertical="center"/>
    </xf>
    <xf numFmtId="0" fontId="5" fillId="3" borderId="0" xfId="0" applyFont="1" applyFill="1" applyAlignment="1">
      <alignment horizontal="left" vertical="center"/>
    </xf>
    <xf numFmtId="0" fontId="5" fillId="0" borderId="3" xfId="0" applyFont="1" applyBorder="1" applyAlignment="1">
      <alignment horizontal="left" vertical="center"/>
    </xf>
    <xf numFmtId="0" fontId="6" fillId="0" borderId="3" xfId="0" applyFont="1" applyBorder="1" applyAlignment="1">
      <alignment horizontal="left" vertical="center"/>
    </xf>
    <xf numFmtId="0" fontId="7" fillId="0" borderId="3" xfId="0" applyFont="1" applyBorder="1" applyAlignment="1">
      <alignment horizontal="left" vertical="center"/>
    </xf>
    <xf numFmtId="0" fontId="5" fillId="3" borderId="0" xfId="0" applyFont="1" applyFill="1" applyAlignment="1">
      <alignment horizontal="center" vertical="center"/>
    </xf>
    <xf numFmtId="0" fontId="4" fillId="5" borderId="0" xfId="0" applyFont="1" applyFill="1" applyAlignment="1">
      <alignment horizontal="center" vertical="center"/>
    </xf>
    <xf numFmtId="0" fontId="5" fillId="3" borderId="3" xfId="0" applyFont="1" applyFill="1" applyBorder="1" applyAlignment="1">
      <alignment horizontal="right" vertical="center"/>
    </xf>
    <xf numFmtId="0" fontId="7" fillId="0" borderId="3" xfId="0" applyFont="1" applyBorder="1" applyAlignment="1">
      <alignment horizontal="right" vertical="center"/>
    </xf>
    <xf numFmtId="0" fontId="5" fillId="3" borderId="3" xfId="0" quotePrefix="1" applyFont="1" applyFill="1" applyBorder="1" applyAlignment="1">
      <alignment vertical="center"/>
    </xf>
    <xf numFmtId="0" fontId="9" fillId="0" borderId="0" xfId="0" pivotButton="1" applyFont="1"/>
    <xf numFmtId="0" fontId="9" fillId="0" borderId="0" xfId="0" applyFont="1"/>
    <xf numFmtId="0" fontId="9" fillId="0" borderId="0" xfId="0" applyFont="1" applyAlignment="1">
      <alignment vertical="center"/>
    </xf>
    <xf numFmtId="0" fontId="9" fillId="0" borderId="0" xfId="0" applyFont="1" applyAlignment="1">
      <alignment horizontal="left"/>
    </xf>
    <xf numFmtId="0" fontId="0" fillId="0" borderId="0" xfId="0" applyAlignment="1">
      <alignment wrapText="1"/>
    </xf>
    <xf numFmtId="0" fontId="9" fillId="0" borderId="0" xfId="0" applyFont="1" applyAlignment="1">
      <alignment wrapText="1"/>
    </xf>
    <xf numFmtId="0" fontId="9" fillId="0" borderId="0" xfId="0" applyFont="1" applyAlignment="1">
      <alignment horizontal="center"/>
    </xf>
    <xf numFmtId="0" fontId="9" fillId="0" borderId="4" xfId="0" applyFont="1" applyBorder="1"/>
    <xf numFmtId="0" fontId="9" fillId="0" borderId="1" xfId="0" applyFont="1" applyBorder="1" applyAlignment="1">
      <alignment vertical="center"/>
    </xf>
    <xf numFmtId="0" fontId="9" fillId="0" borderId="2" xfId="0" applyFont="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center"/>
    </xf>
    <xf numFmtId="0" fontId="9" fillId="2" borderId="2" xfId="0" applyFont="1" applyFill="1" applyBorder="1" applyAlignment="1">
      <alignment vertical="center"/>
    </xf>
    <xf numFmtId="0" fontId="9" fillId="3" borderId="1" xfId="0" applyFont="1" applyFill="1" applyBorder="1" applyAlignment="1">
      <alignment vertical="center"/>
    </xf>
    <xf numFmtId="0" fontId="9" fillId="3" borderId="0" xfId="0" applyFont="1" applyFill="1" applyAlignment="1">
      <alignment vertical="center"/>
    </xf>
    <xf numFmtId="0" fontId="9" fillId="3" borderId="2" xfId="0" applyFont="1" applyFill="1" applyBorder="1" applyAlignment="1">
      <alignment vertical="center"/>
    </xf>
    <xf numFmtId="0" fontId="10" fillId="0" borderId="1" xfId="0" applyFont="1" applyBorder="1" applyAlignment="1">
      <alignment vertical="top" wrapText="1"/>
    </xf>
    <xf numFmtId="0" fontId="9" fillId="0" borderId="4" xfId="0" applyFont="1" applyBorder="1" applyAlignment="1">
      <alignment horizontal="left"/>
    </xf>
    <xf numFmtId="0" fontId="12" fillId="3" borderId="0" xfId="0" applyFont="1" applyFill="1" applyAlignment="1">
      <alignment horizontal="left"/>
    </xf>
    <xf numFmtId="0" fontId="5" fillId="0" borderId="3" xfId="0" applyFont="1" applyBorder="1" applyAlignment="1">
      <alignment horizontal="right" vertical="center"/>
    </xf>
    <xf numFmtId="0" fontId="5" fillId="0" borderId="3" xfId="0" applyFont="1" applyBorder="1" applyAlignment="1">
      <alignment vertical="center" wrapText="1"/>
    </xf>
    <xf numFmtId="0" fontId="5" fillId="0" borderId="0" xfId="0" applyFont="1"/>
    <xf numFmtId="0" fontId="5" fillId="0" borderId="0" xfId="0" applyFont="1" applyAlignment="1">
      <alignment horizontal="center"/>
    </xf>
    <xf numFmtId="0" fontId="5" fillId="0" borderId="0" xfId="0" applyFont="1" applyAlignment="1">
      <alignment horizontal="left"/>
    </xf>
    <xf numFmtId="0" fontId="13" fillId="0" borderId="0" xfId="81" applyFont="1" applyAlignment="1">
      <alignment vertical="center"/>
    </xf>
    <xf numFmtId="0" fontId="5" fillId="0" borderId="0" xfId="0" pivotButton="1" applyFont="1" applyAlignment="1">
      <alignment vertical="center"/>
    </xf>
    <xf numFmtId="0" fontId="14" fillId="0" borderId="0" xfId="81" applyFont="1"/>
    <xf numFmtId="0" fontId="15"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8" xfId="0" applyBorder="1" applyAlignment="1">
      <alignment vertical="center"/>
    </xf>
    <xf numFmtId="0" fontId="0" fillId="0" borderId="0" xfId="0" quotePrefix="1" applyAlignment="1">
      <alignment vertical="center"/>
    </xf>
    <xf numFmtId="0" fontId="0" fillId="0" borderId="9" xfId="0" applyBorder="1" applyAlignment="1">
      <alignment vertical="center"/>
    </xf>
    <xf numFmtId="0" fontId="0" fillId="0" borderId="10" xfId="0" applyBorder="1"/>
    <xf numFmtId="0" fontId="0" fillId="0" borderId="11" xfId="0" quotePrefix="1" applyBorder="1"/>
    <xf numFmtId="0" fontId="0" fillId="0" borderId="11" xfId="0" applyBorder="1"/>
    <xf numFmtId="0" fontId="0" fillId="0" borderId="12" xfId="0" applyBorder="1"/>
    <xf numFmtId="0" fontId="0" fillId="2" borderId="8" xfId="0" applyFill="1" applyBorder="1" applyAlignment="1">
      <alignment vertical="center"/>
    </xf>
    <xf numFmtId="0" fontId="0" fillId="2" borderId="0" xfId="0" quotePrefix="1" applyFill="1" applyAlignment="1">
      <alignment vertical="center"/>
    </xf>
    <xf numFmtId="0" fontId="0" fillId="2" borderId="9" xfId="0" applyFill="1" applyBorder="1" applyAlignment="1">
      <alignment vertical="center"/>
    </xf>
    <xf numFmtId="0" fontId="16" fillId="6" borderId="0" xfId="0" applyFont="1" applyFill="1"/>
    <xf numFmtId="0" fontId="17" fillId="6" borderId="0" xfId="0" applyFont="1" applyFill="1"/>
    <xf numFmtId="0" fontId="0" fillId="6" borderId="8" xfId="0" applyFill="1" applyBorder="1"/>
    <xf numFmtId="0" fontId="0" fillId="6" borderId="9" xfId="0" applyFill="1" applyBorder="1"/>
    <xf numFmtId="0" fontId="2" fillId="2" borderId="0" xfId="81" applyFill="1" applyAlignment="1">
      <alignment vertical="center"/>
    </xf>
    <xf numFmtId="0" fontId="2" fillId="0" borderId="0" xfId="81" applyAlignment="1">
      <alignment vertical="center"/>
    </xf>
    <xf numFmtId="0" fontId="11" fillId="5" borderId="0" xfId="0" applyFont="1" applyFill="1" applyAlignment="1">
      <alignment horizontal="left" vertical="center"/>
    </xf>
    <xf numFmtId="0" fontId="7" fillId="0" borderId="3" xfId="0" applyFont="1" applyBorder="1" applyAlignment="1">
      <alignment horizontal="center" vertical="center"/>
    </xf>
    <xf numFmtId="0" fontId="10" fillId="0" borderId="0" xfId="0" applyFont="1"/>
    <xf numFmtId="9" fontId="9" fillId="0" borderId="0" xfId="82" applyFont="1" applyAlignment="1">
      <alignment horizontal="center"/>
    </xf>
    <xf numFmtId="9" fontId="9" fillId="4" borderId="0" xfId="82" applyFont="1" applyFill="1" applyAlignment="1">
      <alignment horizontal="center"/>
    </xf>
    <xf numFmtId="0" fontId="11" fillId="5" borderId="13" xfId="0" applyFont="1" applyFill="1" applyBorder="1" applyAlignment="1">
      <alignment horizontal="center" vertical="center" wrapText="1"/>
    </xf>
    <xf numFmtId="0" fontId="18" fillId="0" borderId="4" xfId="0" applyFont="1" applyBorder="1"/>
    <xf numFmtId="9" fontId="9" fillId="0" borderId="0" xfId="0" applyNumberFormat="1" applyFont="1"/>
    <xf numFmtId="0" fontId="11" fillId="5" borderId="0" xfId="0" applyFont="1" applyFill="1" applyAlignment="1">
      <alignment horizontal="center" vertical="center"/>
    </xf>
    <xf numFmtId="0" fontId="11" fillId="5" borderId="0" xfId="0" applyFont="1" applyFill="1" applyAlignment="1">
      <alignment horizontal="center" wrapText="1"/>
    </xf>
    <xf numFmtId="0" fontId="18" fillId="0" borderId="0" xfId="0" applyFont="1"/>
    <xf numFmtId="0" fontId="11" fillId="5" borderId="0" xfId="0" applyFont="1" applyFill="1" applyAlignment="1">
      <alignment vertical="center"/>
    </xf>
    <xf numFmtId="0" fontId="11" fillId="5" borderId="0" xfId="0" applyFont="1" applyFill="1" applyAlignment="1">
      <alignment wrapText="1"/>
    </xf>
    <xf numFmtId="9" fontId="9" fillId="0" borderId="0" xfId="82" applyFont="1"/>
    <xf numFmtId="0" fontId="12" fillId="3" borderId="0" xfId="0" applyFont="1" applyFill="1"/>
    <xf numFmtId="164" fontId="9" fillId="0" borderId="0" xfId="82" applyNumberFormat="1" applyFont="1"/>
    <xf numFmtId="9" fontId="0" fillId="0" borderId="0" xfId="82" applyFont="1"/>
    <xf numFmtId="0" fontId="9" fillId="0" borderId="0" xfId="84" applyFont="1"/>
    <xf numFmtId="0" fontId="15" fillId="0" borderId="0" xfId="0" applyFont="1" applyAlignment="1">
      <alignment horizontal="left"/>
    </xf>
    <xf numFmtId="0" fontId="11" fillId="5" borderId="14" xfId="0" applyFont="1" applyFill="1" applyBorder="1" applyAlignment="1">
      <alignment wrapText="1"/>
    </xf>
    <xf numFmtId="0" fontId="11" fillId="5" borderId="15" xfId="0" applyFont="1" applyFill="1" applyBorder="1" applyAlignment="1">
      <alignment horizontal="center" wrapText="1"/>
    </xf>
    <xf numFmtId="0" fontId="11" fillId="5" borderId="14" xfId="0" applyFont="1" applyFill="1" applyBorder="1" applyAlignment="1">
      <alignment horizontal="center" wrapText="1"/>
    </xf>
    <xf numFmtId="0" fontId="10" fillId="0" borderId="4" xfId="0" applyFont="1" applyBorder="1" applyAlignment="1">
      <alignment horizontal="left"/>
    </xf>
    <xf numFmtId="0" fontId="9" fillId="0" borderId="16" xfId="0" applyFont="1" applyBorder="1" applyAlignment="1">
      <alignment horizontal="left"/>
    </xf>
    <xf numFmtId="0" fontId="9" fillId="0" borderId="17" xfId="0" applyFont="1" applyBorder="1" applyAlignment="1">
      <alignment horizontal="left"/>
    </xf>
    <xf numFmtId="0" fontId="9" fillId="0" borderId="16" xfId="0" applyFont="1" applyBorder="1" applyAlignment="1">
      <alignment horizontal="right"/>
    </xf>
    <xf numFmtId="0" fontId="9" fillId="0" borderId="0" xfId="0" applyFont="1" applyAlignment="1">
      <alignment horizontal="right"/>
    </xf>
    <xf numFmtId="0" fontId="9" fillId="0" borderId="17" xfId="0" applyFont="1" applyBorder="1" applyAlignment="1">
      <alignment horizontal="right"/>
    </xf>
    <xf numFmtId="0" fontId="10" fillId="0" borderId="4" xfId="0" applyFont="1" applyBorder="1" applyAlignment="1">
      <alignment horizontal="right"/>
    </xf>
    <xf numFmtId="9" fontId="10" fillId="0" borderId="4" xfId="82" applyFont="1" applyBorder="1" applyAlignment="1">
      <alignment horizontal="right"/>
    </xf>
    <xf numFmtId="9" fontId="18" fillId="0" borderId="0" xfId="0" applyNumberFormat="1" applyFont="1"/>
    <xf numFmtId="0" fontId="20" fillId="0" borderId="0" xfId="0" applyFont="1"/>
    <xf numFmtId="9" fontId="0" fillId="0" borderId="0" xfId="0" applyNumberFormat="1"/>
    <xf numFmtId="164" fontId="5" fillId="0" borderId="0" xfId="82" applyNumberFormat="1" applyFont="1"/>
    <xf numFmtId="0" fontId="5" fillId="0" borderId="2" xfId="0" applyFont="1" applyBorder="1" applyAlignment="1">
      <alignment vertical="center"/>
    </xf>
    <xf numFmtId="9" fontId="9" fillId="0" borderId="16" xfId="82" applyFont="1" applyBorder="1" applyAlignment="1">
      <alignment horizontal="right"/>
    </xf>
    <xf numFmtId="9" fontId="9" fillId="0" borderId="0" xfId="82" applyFont="1" applyAlignment="1">
      <alignment horizontal="right"/>
    </xf>
    <xf numFmtId="9" fontId="9" fillId="0" borderId="17" xfId="82" applyFont="1" applyBorder="1" applyAlignment="1">
      <alignment horizontal="right"/>
    </xf>
    <xf numFmtId="0" fontId="20" fillId="2" borderId="3" xfId="0" applyFont="1" applyFill="1" applyBorder="1" applyAlignment="1">
      <alignment horizontal="center" vertical="center"/>
    </xf>
    <xf numFmtId="0" fontId="18" fillId="3" borderId="0" xfId="0" applyFont="1" applyFill="1" applyAlignment="1">
      <alignment horizontal="left"/>
    </xf>
    <xf numFmtId="0" fontId="12" fillId="3" borderId="18" xfId="0" applyFont="1" applyFill="1" applyBorder="1"/>
    <xf numFmtId="9" fontId="12" fillId="0" borderId="0" xfId="0" applyNumberFormat="1" applyFont="1"/>
    <xf numFmtId="9" fontId="12" fillId="3" borderId="0" xfId="0" applyNumberFormat="1" applyFont="1" applyFill="1"/>
    <xf numFmtId="9" fontId="18" fillId="3" borderId="0" xfId="0" applyNumberFormat="1" applyFont="1" applyFill="1"/>
    <xf numFmtId="9" fontId="18" fillId="3" borderId="0" xfId="0" applyNumberFormat="1" applyFont="1" applyFill="1" applyAlignment="1">
      <alignment horizontal="left"/>
    </xf>
    <xf numFmtId="9" fontId="12" fillId="0" borderId="4" xfId="0" applyNumberFormat="1" applyFont="1" applyBorder="1"/>
    <xf numFmtId="0" fontId="21" fillId="3" borderId="0" xfId="0" applyFont="1" applyFill="1" applyAlignment="1">
      <alignment horizontal="left" indent="1"/>
    </xf>
    <xf numFmtId="0" fontId="22" fillId="3" borderId="0" xfId="0" applyFont="1" applyFill="1" applyAlignment="1">
      <alignment horizontal="left"/>
    </xf>
    <xf numFmtId="9" fontId="21" fillId="0" borderId="0" xfId="0" applyNumberFormat="1" applyFont="1" applyAlignment="1">
      <alignment horizontal="center"/>
    </xf>
    <xf numFmtId="9" fontId="12" fillId="3" borderId="4" xfId="0" applyNumberFormat="1" applyFont="1" applyFill="1" applyBorder="1"/>
    <xf numFmtId="0" fontId="10" fillId="0" borderId="0" xfId="0" applyFont="1" applyAlignment="1">
      <alignment horizontal="left"/>
    </xf>
    <xf numFmtId="0" fontId="9" fillId="0" borderId="0" xfId="0" applyNumberFormat="1" applyFont="1" applyAlignment="1"/>
    <xf numFmtId="0" fontId="9" fillId="0" borderId="0" xfId="0" applyFont="1" applyAlignment="1"/>
    <xf numFmtId="0" fontId="9" fillId="0" borderId="0" xfId="0" applyNumberFormat="1" applyFont="1"/>
    <xf numFmtId="0" fontId="10" fillId="0" borderId="0" xfId="0" applyNumberFormat="1" applyFont="1"/>
    <xf numFmtId="0" fontId="9" fillId="0" borderId="0" xfId="0" applyNumberFormat="1" applyFont="1" applyFill="1"/>
    <xf numFmtId="0" fontId="10" fillId="0" borderId="0" xfId="0" applyNumberFormat="1" applyFont="1" applyAlignment="1">
      <alignment horizontal="right"/>
    </xf>
    <xf numFmtId="0" fontId="18" fillId="0" borderId="0" xfId="0" applyFont="1" applyFill="1" applyAlignment="1"/>
    <xf numFmtId="9" fontId="12" fillId="0" borderId="0" xfId="0" applyNumberFormat="1" applyFont="1" applyFill="1" applyAlignment="1"/>
    <xf numFmtId="9" fontId="12" fillId="3" borderId="0" xfId="0" applyNumberFormat="1" applyFont="1" applyFill="1" applyAlignment="1"/>
    <xf numFmtId="9" fontId="12" fillId="0" borderId="0" xfId="0" applyNumberFormat="1" applyFont="1" applyBorder="1"/>
    <xf numFmtId="9" fontId="12" fillId="3" borderId="0" xfId="0" applyNumberFormat="1" applyFont="1" applyFill="1" applyBorder="1"/>
    <xf numFmtId="0" fontId="18" fillId="3" borderId="0" xfId="0" applyFont="1" applyFill="1" applyAlignment="1"/>
    <xf numFmtId="0" fontId="12" fillId="3" borderId="0" xfId="0" applyFont="1" applyFill="1" applyAlignment="1"/>
    <xf numFmtId="0" fontId="12" fillId="0" borderId="0" xfId="0" applyFont="1" applyFill="1" applyAlignment="1"/>
    <xf numFmtId="0" fontId="18" fillId="3" borderId="0" xfId="0" applyNumberFormat="1" applyFont="1" applyFill="1" applyAlignment="1"/>
    <xf numFmtId="0" fontId="12" fillId="3" borderId="4" xfId="0" applyNumberFormat="1" applyFont="1" applyFill="1" applyBorder="1"/>
    <xf numFmtId="0" fontId="12" fillId="3" borderId="0" xfId="0" applyNumberFormat="1" applyFont="1" applyFill="1"/>
    <xf numFmtId="0" fontId="18" fillId="3" borderId="0" xfId="0" applyNumberFormat="1" applyFont="1" applyFill="1"/>
    <xf numFmtId="0" fontId="21" fillId="3" borderId="0" xfId="0" applyNumberFormat="1" applyFont="1" applyFill="1" applyAlignment="1">
      <alignment horizontal="center"/>
    </xf>
    <xf numFmtId="0" fontId="22" fillId="3" borderId="0" xfId="0" applyNumberFormat="1" applyFont="1" applyFill="1" applyAlignment="1">
      <alignment horizontal="center"/>
    </xf>
    <xf numFmtId="0" fontId="2" fillId="3" borderId="3" xfId="81" applyFill="1" applyBorder="1" applyAlignment="1">
      <alignment vertical="center"/>
    </xf>
    <xf numFmtId="0" fontId="5" fillId="0" borderId="3" xfId="0" applyFont="1" applyFill="1" applyBorder="1" applyAlignment="1">
      <alignment vertical="center"/>
    </xf>
    <xf numFmtId="0" fontId="5"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0" fontId="5" fillId="0" borderId="3" xfId="0" applyFont="1" applyFill="1" applyBorder="1" applyAlignment="1">
      <alignment horizontal="left" vertical="center"/>
    </xf>
    <xf numFmtId="0" fontId="5" fillId="0" borderId="0" xfId="0" applyFont="1" applyFill="1" applyAlignment="1">
      <alignment vertical="center"/>
    </xf>
    <xf numFmtId="9" fontId="9" fillId="0" borderId="4" xfId="0" applyNumberFormat="1" applyFont="1" applyBorder="1"/>
    <xf numFmtId="0" fontId="0" fillId="0" borderId="0" xfId="0" applyFont="1" applyAlignment="1">
      <alignment horizontal="left"/>
    </xf>
    <xf numFmtId="0" fontId="0" fillId="0" borderId="0" xfId="0" applyFont="1" applyAlignment="1">
      <alignment horizontal="center"/>
    </xf>
    <xf numFmtId="0" fontId="0" fillId="0" borderId="0" xfId="0" applyFont="1"/>
    <xf numFmtId="0" fontId="0" fillId="0" borderId="0" xfId="0" pivotButton="1" applyFont="1"/>
    <xf numFmtId="0" fontId="0" fillId="0" borderId="0" xfId="0" applyNumberFormat="1" applyFont="1" applyAlignment="1">
      <alignment horizontal="center"/>
    </xf>
    <xf numFmtId="9" fontId="0" fillId="0" borderId="0" xfId="0" applyNumberFormat="1" applyFont="1" applyAlignment="1"/>
    <xf numFmtId="9" fontId="0" fillId="0" borderId="0" xfId="0" applyNumberFormat="1" applyFont="1" applyAlignment="1">
      <alignment horizontal="center"/>
    </xf>
    <xf numFmtId="10" fontId="0" fillId="0" borderId="0" xfId="0" applyNumberFormat="1" applyFont="1" applyAlignment="1">
      <alignment horizontal="center"/>
    </xf>
    <xf numFmtId="0" fontId="0" fillId="5" borderId="4" xfId="0" applyFont="1" applyFill="1" applyBorder="1" applyAlignment="1">
      <alignment horizontal="left"/>
    </xf>
    <xf numFmtId="0" fontId="0" fillId="5" borderId="4" xfId="0" applyFont="1" applyFill="1" applyBorder="1" applyAlignment="1">
      <alignment horizontal="center"/>
    </xf>
    <xf numFmtId="9" fontId="9" fillId="0" borderId="0" xfId="82" applyNumberFormat="1" applyFont="1"/>
    <xf numFmtId="0" fontId="8" fillId="0" borderId="0" xfId="84" applyAlignment="1">
      <alignment horizontal="left"/>
    </xf>
    <xf numFmtId="9" fontId="0" fillId="0" borderId="0" xfId="82" applyFont="1" applyAlignment="1">
      <alignment horizontal="center"/>
    </xf>
    <xf numFmtId="0" fontId="12" fillId="0" borderId="20" xfId="0" applyFont="1" applyBorder="1"/>
    <xf numFmtId="9" fontId="12" fillId="0" borderId="16" xfId="0" applyNumberFormat="1" applyFont="1" applyBorder="1"/>
    <xf numFmtId="9" fontId="18" fillId="0" borderId="0" xfId="0" applyNumberFormat="1" applyFont="1" applyBorder="1"/>
    <xf numFmtId="0" fontId="12" fillId="3" borderId="19" xfId="0" applyFont="1" applyFill="1" applyBorder="1"/>
    <xf numFmtId="0" fontId="12" fillId="3" borderId="21" xfId="0" applyFont="1" applyFill="1" applyBorder="1"/>
    <xf numFmtId="0" fontId="23" fillId="5" borderId="0" xfId="0" applyFont="1" applyFill="1" applyAlignment="1">
      <alignment horizontal="center" vertical="center"/>
    </xf>
    <xf numFmtId="9" fontId="10" fillId="0" borderId="0" xfId="82" applyFont="1"/>
    <xf numFmtId="0" fontId="10" fillId="0" borderId="4" xfId="0" applyFont="1" applyBorder="1"/>
    <xf numFmtId="0" fontId="9" fillId="0" borderId="0" xfId="0" applyFont="1" applyAlignment="1">
      <alignment horizontal="left" indent="1"/>
    </xf>
    <xf numFmtId="0" fontId="9" fillId="3" borderId="0" xfId="0" applyFont="1" applyFill="1" applyAlignment="1"/>
    <xf numFmtId="0" fontId="9" fillId="3" borderId="0" xfId="0" applyFont="1" applyFill="1" applyAlignment="1">
      <alignment horizontal="left" indent="1"/>
    </xf>
    <xf numFmtId="0" fontId="11" fillId="5" borderId="0" xfId="0" applyFont="1" applyFill="1" applyAlignment="1">
      <alignment horizontal="left" vertical="center" wrapText="1"/>
    </xf>
    <xf numFmtId="0" fontId="11" fillId="5" borderId="0" xfId="0" applyFont="1" applyFill="1" applyAlignment="1">
      <alignment horizontal="center" vertical="center" wrapText="1"/>
    </xf>
    <xf numFmtId="0" fontId="0" fillId="0" borderId="0" xfId="0" applyAlignment="1">
      <alignment horizontal="center" vertical="center" wrapText="1"/>
    </xf>
    <xf numFmtId="0" fontId="16" fillId="7" borderId="0" xfId="0" applyFont="1" applyFill="1" applyAlignment="1">
      <alignment horizontal="left" vertical="center"/>
    </xf>
    <xf numFmtId="0" fontId="9" fillId="0" borderId="0" xfId="0" applyFont="1" applyFill="1"/>
    <xf numFmtId="0" fontId="0" fillId="0" borderId="0" xfId="0" applyFill="1"/>
    <xf numFmtId="0" fontId="10" fillId="0" borderId="0" xfId="0" applyFont="1" applyFill="1"/>
    <xf numFmtId="0" fontId="10" fillId="0" borderId="0" xfId="0" applyNumberFormat="1" applyFont="1" applyFill="1"/>
    <xf numFmtId="0" fontId="12" fillId="0" borderId="0" xfId="0" applyFont="1" applyFill="1"/>
    <xf numFmtId="0" fontId="12" fillId="0" borderId="0" xfId="0" applyNumberFormat="1" applyFont="1" applyFill="1"/>
    <xf numFmtId="0" fontId="16" fillId="5" borderId="0" xfId="0" applyFont="1" applyFill="1" applyAlignment="1">
      <alignment horizontal="left" vertical="center"/>
    </xf>
    <xf numFmtId="0" fontId="0" fillId="2" borderId="3" xfId="0" applyFill="1" applyBorder="1" applyAlignment="1">
      <alignment vertical="center"/>
    </xf>
    <xf numFmtId="0" fontId="0" fillId="2" borderId="3" xfId="0" applyFill="1" applyBorder="1" applyAlignment="1">
      <alignment horizontal="right" vertical="center"/>
    </xf>
    <xf numFmtId="0" fontId="0" fillId="0" borderId="3" xfId="0" applyBorder="1" applyAlignment="1">
      <alignment vertical="center"/>
    </xf>
    <xf numFmtId="0" fontId="0" fillId="0" borderId="3" xfId="0" applyBorder="1" applyAlignment="1">
      <alignment horizontal="right" vertical="center"/>
    </xf>
    <xf numFmtId="0" fontId="15" fillId="2" borderId="3" xfId="0" applyFont="1" applyFill="1" applyBorder="1" applyAlignment="1">
      <alignment vertical="center"/>
    </xf>
    <xf numFmtId="0" fontId="24" fillId="5" borderId="0" xfId="0" applyFont="1" applyFill="1" applyAlignment="1">
      <alignment horizontal="center" vertical="center"/>
    </xf>
    <xf numFmtId="0" fontId="24" fillId="5" borderId="0" xfId="0" applyFont="1" applyFill="1" applyAlignment="1">
      <alignment horizontal="left" vertical="center"/>
    </xf>
    <xf numFmtId="0" fontId="25" fillId="5" borderId="0" xfId="0" applyFont="1" applyFill="1" applyAlignment="1">
      <alignment horizontal="left" vertical="center"/>
    </xf>
    <xf numFmtId="0" fontId="25" fillId="5" borderId="0" xfId="0" applyFont="1" applyFill="1" applyAlignment="1">
      <alignment horizontal="center" vertical="center"/>
    </xf>
    <xf numFmtId="0" fontId="10" fillId="0" borderId="16" xfId="0" applyFont="1" applyBorder="1" applyAlignment="1">
      <alignment vertical="center" wrapText="1"/>
    </xf>
    <xf numFmtId="0" fontId="15" fillId="0" borderId="0" xfId="0" applyFont="1" applyAlignment="1">
      <alignment vertical="center" wrapText="1"/>
    </xf>
    <xf numFmtId="0" fontId="15" fillId="0" borderId="17" xfId="0" applyFont="1" applyBorder="1" applyAlignment="1">
      <alignment vertical="center" wrapText="1"/>
    </xf>
    <xf numFmtId="0" fontId="9" fillId="0" borderId="1" xfId="0" applyFont="1" applyBorder="1" applyAlignment="1">
      <alignment vertical="top" wrapText="1"/>
    </xf>
    <xf numFmtId="0" fontId="0" fillId="0" borderId="0" xfId="0" applyFont="1" applyAlignment="1">
      <alignment vertical="top" wrapText="1"/>
    </xf>
    <xf numFmtId="0" fontId="0" fillId="0" borderId="2" xfId="0" applyFont="1" applyBorder="1" applyAlignment="1">
      <alignment vertical="top" wrapText="1"/>
    </xf>
    <xf numFmtId="0" fontId="9" fillId="2" borderId="1" xfId="0" applyFont="1" applyFill="1" applyBorder="1" applyAlignment="1">
      <alignment vertical="top" wrapText="1"/>
    </xf>
    <xf numFmtId="0" fontId="16" fillId="5" borderId="0" xfId="0" applyFont="1" applyFill="1" applyAlignment="1">
      <alignment horizontal="center" vertical="center" textRotation="90" wrapText="1"/>
    </xf>
    <xf numFmtId="0" fontId="16" fillId="8" borderId="0" xfId="0" applyFont="1" applyFill="1" applyAlignment="1">
      <alignment horizontal="center" vertical="center" textRotation="90" wrapText="1"/>
    </xf>
    <xf numFmtId="0" fontId="0" fillId="0" borderId="0" xfId="0" applyAlignment="1">
      <alignment vertical="top" wrapText="1"/>
    </xf>
    <xf numFmtId="0" fontId="0" fillId="0" borderId="2" xfId="0" applyBorder="1" applyAlignment="1">
      <alignment vertical="top" wrapText="1"/>
    </xf>
    <xf numFmtId="0" fontId="9" fillId="3" borderId="1" xfId="0" applyFont="1" applyFill="1" applyBorder="1" applyAlignment="1">
      <alignment vertical="top" wrapText="1"/>
    </xf>
    <xf numFmtId="0" fontId="10" fillId="2" borderId="1" xfId="0" applyFont="1" applyFill="1" applyBorder="1" applyAlignment="1">
      <alignment vertical="top" wrapText="1"/>
    </xf>
    <xf numFmtId="0" fontId="10" fillId="2" borderId="0" xfId="0" applyFont="1" applyFill="1" applyAlignment="1">
      <alignment vertical="top" wrapText="1"/>
    </xf>
    <xf numFmtId="0" fontId="9" fillId="2" borderId="2" xfId="0" applyFont="1" applyFill="1" applyBorder="1" applyAlignment="1">
      <alignment vertical="top" wrapText="1"/>
    </xf>
    <xf numFmtId="0" fontId="10" fillId="3" borderId="1" xfId="0" applyFont="1" applyFill="1" applyBorder="1" applyAlignment="1">
      <alignment vertical="top" wrapText="1"/>
    </xf>
    <xf numFmtId="0" fontId="10" fillId="3" borderId="0" xfId="0" applyFont="1" applyFill="1" applyAlignment="1">
      <alignment vertical="top" wrapText="1"/>
    </xf>
    <xf numFmtId="0" fontId="9" fillId="3" borderId="0" xfId="0" applyFont="1" applyFill="1" applyAlignment="1">
      <alignment vertical="top" wrapText="1"/>
    </xf>
    <xf numFmtId="0" fontId="9" fillId="3" borderId="2" xfId="0" applyFont="1" applyFill="1" applyBorder="1" applyAlignment="1">
      <alignment vertical="top" wrapText="1"/>
    </xf>
    <xf numFmtId="0" fontId="10" fillId="0" borderId="1" xfId="0" applyFont="1" applyBorder="1" applyAlignment="1">
      <alignment vertical="top" wrapText="1"/>
    </xf>
    <xf numFmtId="0" fontId="10" fillId="0" borderId="0" xfId="0" applyFont="1" applyAlignment="1">
      <alignmen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3" borderId="0" xfId="0" applyFont="1" applyFill="1" applyBorder="1" applyAlignment="1">
      <alignment vertical="top" wrapText="1"/>
    </xf>
    <xf numFmtId="0" fontId="9" fillId="2" borderId="0" xfId="0" applyFont="1" applyFill="1" applyAlignment="1">
      <alignment vertical="top" wrapText="1"/>
    </xf>
    <xf numFmtId="0" fontId="15" fillId="2" borderId="1" xfId="0" applyFont="1" applyFill="1" applyBorder="1" applyAlignment="1">
      <alignment vertical="center" wrapText="1"/>
    </xf>
    <xf numFmtId="0" fontId="15" fillId="0" borderId="2" xfId="0" applyFont="1" applyBorder="1" applyAlignment="1">
      <alignment vertical="center" wrapText="1"/>
    </xf>
    <xf numFmtId="0" fontId="15" fillId="0" borderId="1" xfId="0" applyFont="1" applyBorder="1" applyAlignment="1">
      <alignment vertical="center" wrapText="1"/>
    </xf>
  </cellXfs>
  <cellStyles count="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cellStyle name="Normal" xfId="0" builtinId="0"/>
    <cellStyle name="Normal 2" xfId="84" xr:uid="{00000000-0005-0000-0000-000001000000}"/>
    <cellStyle name="Normal 3" xfId="85" xr:uid="{00000000-0005-0000-0000-000002000000}"/>
    <cellStyle name="Normal 4" xfId="83" xr:uid="{00000000-0005-0000-0000-000081000000}"/>
    <cellStyle name="Percent" xfId="82" builtinId="5"/>
    <cellStyle name="Percent 2" xfId="86" xr:uid="{00000000-0005-0000-0000-000003000000}"/>
  </cellStyles>
  <dxfs count="982">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b/>
        <color theme="0"/>
        <name val="Arial"/>
        <scheme val="none"/>
      </font>
      <fill>
        <patternFill patternType="solid">
          <fgColor indexed="64"/>
          <bgColor rgb="FF70C2C6"/>
        </patternFill>
      </fill>
      <alignment horizontal="center" vertical="center"/>
    </dxf>
    <dxf>
      <font>
        <b/>
        <color theme="0"/>
        <name val="Arial"/>
        <scheme val="none"/>
      </font>
      <fill>
        <patternFill patternType="solid">
          <fgColor indexed="64"/>
          <bgColor rgb="FF70C2C6"/>
        </patternFill>
      </fill>
      <alignment horizontal="center" vertical="center"/>
    </dxf>
    <dxf>
      <font>
        <b/>
        <color theme="0"/>
        <name val="Arial"/>
        <scheme val="none"/>
      </font>
      <fill>
        <patternFill patternType="solid">
          <fgColor indexed="64"/>
          <bgColor rgb="FF70C2C6"/>
        </patternFill>
      </fill>
      <alignment horizontal="center" vertical="center"/>
    </dxf>
    <dxf>
      <font>
        <b/>
        <color theme="0"/>
        <name val="Arial"/>
        <scheme val="none"/>
      </font>
      <fill>
        <patternFill patternType="solid">
          <fgColor indexed="64"/>
          <bgColor rgb="FF70C2C6"/>
        </patternFill>
      </fill>
      <alignment horizontal="center" vertical="center"/>
    </dxf>
    <dxf>
      <font>
        <color auto="1"/>
      </font>
    </dxf>
    <dxf>
      <fill>
        <patternFill>
          <bgColor auto="1"/>
        </patternFill>
      </fill>
    </dxf>
    <dxf>
      <fill>
        <patternFill>
          <bgColor auto="1"/>
        </patternFill>
      </fill>
    </dxf>
    <dxf>
      <fill>
        <patternFill>
          <bgColor auto="1"/>
        </patternFill>
      </fill>
    </dxf>
    <dxf>
      <font>
        <b/>
      </font>
    </dxf>
    <dxf>
      <font>
        <b/>
      </font>
    </dxf>
    <dxf>
      <font>
        <sz val="10"/>
      </font>
    </dxf>
    <dxf>
      <font>
        <sz val="10"/>
      </font>
    </dxf>
    <dxf>
      <font>
        <sz val="10"/>
      </font>
    </dxf>
    <dxf>
      <font>
        <sz val="10"/>
      </font>
    </dxf>
    <dxf>
      <font>
        <sz val="10"/>
      </font>
    </dxf>
    <dxf>
      <font>
        <sz val="10"/>
      </font>
    </dxf>
    <dxf>
      <font>
        <sz val="10"/>
      </font>
      <alignment horizontal="general" vertical="bottom" textRotation="0" wrapText="0" indent="0" justifyLastLine="0" shrinkToFit="0" readingOrder="0"/>
    </dxf>
    <dxf>
      <font>
        <sz val="10"/>
      </font>
      <alignment horizontal="general" vertical="bottom" textRotation="0" wrapText="0" indent="0" justifyLastLine="0" shrinkToFit="0" readingOrder="0"/>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font>
    </dxf>
    <dxf>
      <font>
        <b/>
      </font>
    </dxf>
    <dxf>
      <font>
        <b/>
      </font>
    </dxf>
    <dxf>
      <font>
        <b/>
      </font>
    </dxf>
    <dxf>
      <font>
        <b/>
      </font>
    </dxf>
    <dxf>
      <font>
        <b/>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center"/>
    </dxf>
    <dxf>
      <alignment horizontal="center"/>
    </dxf>
    <dxf>
      <alignment horizontal="center"/>
    </dxf>
    <dxf>
      <alignment horizontal="center"/>
    </dxf>
    <dxf>
      <alignment horizontal="center"/>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color auto="1"/>
      </font>
    </dxf>
    <dxf>
      <font>
        <color auto="1"/>
      </font>
    </dxf>
    <dxf>
      <font>
        <color auto="1"/>
      </font>
    </dxf>
    <dxf>
      <font>
        <color auto="1"/>
      </font>
    </dxf>
    <dxf>
      <font>
        <color auto="1"/>
      </font>
    </dxf>
    <dxf>
      <font>
        <color auto="1"/>
      </font>
    </dxf>
    <dxf>
      <numFmt numFmtId="13" formatCode="0%"/>
    </dxf>
    <dxf>
      <numFmt numFmtId="13" formatCode="0%"/>
    </dxf>
    <dxf>
      <numFmt numFmtId="13" formatCode="0%"/>
    </dxf>
    <dxf>
      <numFmt numFmtId="13" formatCode="0%"/>
    </dxf>
    <dxf>
      <numFmt numFmtId="13" formatCode="0%"/>
    </dxf>
    <dxf>
      <numFmt numFmtId="13" formatCode="0%"/>
    </dxf>
    <dxf>
      <font>
        <b/>
      </font>
    </dxf>
    <dxf>
      <font>
        <b/>
      </font>
    </dxf>
    <dxf>
      <font>
        <b/>
      </font>
    </dxf>
    <dxf>
      <font>
        <color auto="1"/>
      </font>
    </dxf>
    <dxf>
      <font>
        <color auto="1"/>
      </font>
    </dxf>
    <dxf>
      <font>
        <color auto="1"/>
      </font>
    </dxf>
    <dxf>
      <font>
        <color auto="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val="0"/>
      </font>
    </dxf>
    <dxf>
      <font>
        <b val="0"/>
      </font>
    </dxf>
    <dxf>
      <font>
        <b val="0"/>
      </font>
    </dxf>
    <dxf>
      <font>
        <b val="0"/>
      </font>
    </dxf>
    <dxf>
      <numFmt numFmtId="13" formatCode="0%"/>
    </dxf>
    <dxf>
      <numFmt numFmtId="13" formatCode="0%"/>
    </dxf>
    <dxf>
      <numFmt numFmtId="14" formatCode="0.00%"/>
    </dxf>
    <dxf>
      <alignment horizontal="center"/>
    </dxf>
    <dxf>
      <alignment horizontal="center"/>
    </dxf>
    <dxf>
      <alignment horizontal="center"/>
    </dxf>
    <dxf>
      <alignment horizontal="center"/>
    </dxf>
    <dxf>
      <alignment horizontal="center"/>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color auto="1"/>
      </font>
    </dxf>
    <dxf>
      <font>
        <color auto="1"/>
      </font>
    </dxf>
    <dxf>
      <font>
        <color auto="1"/>
      </font>
    </dxf>
    <dxf>
      <font>
        <color auto="1"/>
      </font>
    </dxf>
    <dxf>
      <font>
        <color auto="1"/>
      </font>
    </dxf>
    <dxf>
      <font>
        <color auto="1"/>
      </font>
    </dxf>
    <dxf>
      <numFmt numFmtId="13" formatCode="0%"/>
    </dxf>
    <dxf>
      <numFmt numFmtId="13" formatCode="0%"/>
    </dxf>
    <dxf>
      <numFmt numFmtId="13" formatCode="0%"/>
    </dxf>
    <dxf>
      <numFmt numFmtId="13" formatCode="0%"/>
    </dxf>
    <dxf>
      <numFmt numFmtId="13" formatCode="0%"/>
    </dxf>
    <dxf>
      <numFmt numFmtId="13" formatCode="0%"/>
    </dxf>
    <dxf>
      <font>
        <b/>
      </font>
    </dxf>
    <dxf>
      <font>
        <b/>
      </font>
    </dxf>
    <dxf>
      <font>
        <b/>
      </font>
    </dxf>
    <dxf>
      <font>
        <color auto="1"/>
      </font>
    </dxf>
    <dxf>
      <font>
        <color auto="1"/>
      </font>
    </dxf>
    <dxf>
      <font>
        <color auto="1"/>
      </font>
    </dxf>
    <dxf>
      <font>
        <color auto="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val="0"/>
      </font>
    </dxf>
    <dxf>
      <font>
        <b val="0"/>
      </font>
    </dxf>
    <dxf>
      <font>
        <b val="0"/>
      </font>
    </dxf>
    <dxf>
      <font>
        <b val="0"/>
      </font>
    </dxf>
    <dxf>
      <numFmt numFmtId="13" formatCode="0%"/>
    </dxf>
    <dxf>
      <numFmt numFmtId="13" formatCode="0%"/>
    </dxf>
    <dxf>
      <numFmt numFmtId="14" formatCode="0.00%"/>
    </dxf>
    <dxf>
      <alignment horizontal="center"/>
    </dxf>
    <dxf>
      <alignment horizontal="center"/>
    </dxf>
    <dxf>
      <alignment horizontal="center"/>
    </dxf>
    <dxf>
      <alignment horizontal="center"/>
    </dxf>
    <dxf>
      <alignment horizontal="center"/>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2"/>
      </font>
    </dxf>
    <dxf>
      <font>
        <sz val="12"/>
      </font>
    </dxf>
    <dxf>
      <font>
        <sz val="12"/>
      </font>
    </dxf>
    <dxf>
      <font>
        <sz val="12"/>
      </font>
    </dxf>
    <dxf>
      <font>
        <sz val="12"/>
      </font>
    </dxf>
    <dxf>
      <font>
        <sz val="12"/>
      </font>
    </dxf>
    <dxf>
      <font>
        <sz val="12"/>
      </font>
    </dxf>
    <dxf>
      <font>
        <sz val="12"/>
      </font>
    </dxf>
    <dxf>
      <font>
        <sz val="12"/>
      </font>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font>
        <b/>
        <sz val="9"/>
        <color theme="0"/>
        <name val="Arial"/>
        <scheme val="none"/>
      </font>
      <fill>
        <patternFill patternType="solid">
          <fgColor indexed="64"/>
          <bgColor rgb="FF70C2C6"/>
        </patternFill>
      </fill>
      <alignment vertical="center"/>
    </dxf>
    <dxf>
      <alignment horizontal="center"/>
    </dxf>
    <dxf>
      <alignment horizontal="center"/>
    </dxf>
    <dxf>
      <alignment horizontal="center"/>
    </dxf>
    <dxf>
      <alignment horizontal="center"/>
    </dxf>
    <dxf>
      <alignment horizontal="center"/>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2"/>
      </font>
    </dxf>
    <dxf>
      <font>
        <sz val="12"/>
      </font>
    </dxf>
    <dxf>
      <font>
        <sz val="12"/>
      </font>
    </dxf>
    <dxf>
      <font>
        <sz val="12"/>
      </font>
    </dxf>
    <dxf>
      <font>
        <sz val="12"/>
      </font>
    </dxf>
    <dxf>
      <font>
        <sz val="12"/>
      </font>
    </dxf>
    <dxf>
      <font>
        <sz val="12"/>
      </font>
    </dxf>
    <dxf>
      <font>
        <sz val="12"/>
      </font>
    </dxf>
    <dxf>
      <font>
        <sz val="12"/>
      </font>
    </dxf>
    <dxf>
      <font>
        <sz val="9"/>
        <name val="Arial"/>
        <scheme val="none"/>
      </font>
      <alignment horizontal="left"/>
    </dxf>
    <dxf>
      <font>
        <sz val="9"/>
        <name val="Arial"/>
        <scheme val="none"/>
      </font>
      <alignment horizontal="left"/>
    </dxf>
    <dxf>
      <font>
        <sz val="9"/>
        <name val="Arial"/>
        <scheme val="none"/>
      </font>
      <alignment horizontal="left"/>
    </dxf>
    <dxf>
      <font>
        <sz val="9"/>
        <name val="Arial"/>
        <scheme val="none"/>
      </font>
      <alignment horizontal="left"/>
    </dxf>
    <dxf>
      <font>
        <sz val="9"/>
        <name val="Arial"/>
        <scheme val="none"/>
      </font>
      <alignment horizontal="left"/>
    </dxf>
    <dxf>
      <numFmt numFmtId="13" formatCode="0%"/>
    </dxf>
    <dxf>
      <numFmt numFmtId="14" formatCode="0.00%"/>
    </dxf>
    <dxf>
      <font>
        <sz val="10"/>
      </font>
    </dxf>
    <dxf>
      <font>
        <sz val="10"/>
      </font>
      <alignment horizontal="general" vertical="bottom" textRotation="0" wrapText="0" indent="0" justifyLastLine="0" shrinkToFit="0" readingOrder="0"/>
    </dxf>
    <dxf>
      <font>
        <b/>
        <sz val="10"/>
        <color theme="0"/>
      </font>
      <fill>
        <patternFill patternType="solid">
          <fgColor indexed="64"/>
          <bgColor rgb="FF70C2C6"/>
        </patternFill>
      </fill>
      <alignment horizontal="center" vertical="center"/>
    </dxf>
    <dxf>
      <font>
        <b/>
        <sz val="10"/>
        <color theme="0"/>
      </font>
      <fill>
        <patternFill patternType="solid">
          <fgColor indexed="64"/>
          <bgColor rgb="FF70C2C6"/>
        </patternFill>
      </fill>
      <alignment horizontal="center" vertical="center"/>
    </dxf>
    <dxf>
      <font>
        <b/>
        <sz val="10"/>
        <color theme="0"/>
      </font>
      <fill>
        <patternFill patternType="solid">
          <fgColor indexed="64"/>
          <bgColor rgb="FF70C2C6"/>
        </patternFill>
      </fill>
      <alignment horizontal="center" vertical="center"/>
    </dxf>
    <dxf>
      <font>
        <b/>
        <sz val="10"/>
        <color theme="0"/>
      </font>
      <fill>
        <patternFill patternType="solid">
          <fgColor indexed="64"/>
          <bgColor rgb="FF70C2C6"/>
        </patternFill>
      </fill>
      <alignment horizontal="center" vertical="center"/>
    </dxf>
    <dxf>
      <font>
        <b/>
        <sz val="10"/>
        <color theme="0"/>
      </font>
      <fill>
        <patternFill patternType="solid">
          <fgColor indexed="64"/>
          <bgColor rgb="FF70C2C6"/>
        </patternFill>
      </fill>
      <alignment horizontal="center" vertical="center"/>
    </dxf>
    <dxf>
      <alignment horizont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2"/>
      </font>
    </dxf>
    <dxf>
      <font>
        <sz val="12"/>
      </font>
    </dxf>
    <dxf>
      <font>
        <sz val="12"/>
      </font>
    </dxf>
    <dxf>
      <font>
        <sz val="12"/>
      </font>
    </dxf>
    <dxf>
      <font>
        <sz val="12"/>
      </font>
    </dxf>
    <dxf>
      <font>
        <sz val="12"/>
      </font>
    </dxf>
    <dxf>
      <font>
        <sz val="12"/>
      </font>
    </dxf>
    <dxf>
      <font>
        <sz val="12"/>
      </font>
    </dxf>
    <dxf>
      <font>
        <sz val="12"/>
      </font>
    </dxf>
    <dxf>
      <border>
        <top style="thin">
          <color rgb="FF70C2C6"/>
        </top>
        <bottom style="thin">
          <color rgb="FF70C2C6"/>
        </bottom>
        <horizontal style="thin">
          <color rgb="FF70C2C6"/>
        </horizontal>
      </border>
    </dxf>
    <dxf>
      <border>
        <top style="thin">
          <color rgb="FF70C2C6"/>
        </top>
        <bottom style="thin">
          <color rgb="FF70C2C6"/>
        </bottom>
        <horizontal style="thin">
          <color rgb="FF70C2C6"/>
        </horizontal>
      </border>
    </dxf>
    <dxf>
      <border>
        <top style="thin">
          <color rgb="FF70C2C6"/>
        </top>
        <bottom style="thin">
          <color rgb="FF70C2C6"/>
        </bottom>
        <horizontal style="thin">
          <color rgb="FF70C2C6"/>
        </horizontal>
      </border>
    </dxf>
    <dxf>
      <border>
        <top style="thin">
          <color rgb="FF70C2C6"/>
        </top>
        <bottom style="thin">
          <color rgb="FF70C2C6"/>
        </bottom>
        <horizontal style="thin">
          <color rgb="FF70C2C6"/>
        </horizontal>
      </border>
    </dxf>
    <dxf>
      <border>
        <top style="thin">
          <color rgb="FF70C2C6"/>
        </top>
        <bottom style="thin">
          <color rgb="FF70C2C6"/>
        </bottom>
        <horizontal style="thin">
          <color rgb="FF70C2C6"/>
        </horizontal>
      </border>
    </dxf>
    <dxf>
      <fill>
        <patternFill>
          <bgColor rgb="FF70C2C6"/>
        </patternFill>
      </fill>
    </dxf>
    <dxf>
      <fill>
        <patternFill>
          <bgColor rgb="FF70C2C6"/>
        </patternFill>
      </fill>
    </dxf>
    <dxf>
      <fill>
        <patternFill>
          <bgColor rgb="FF70C2C6"/>
        </patternFill>
      </fill>
    </dxf>
    <dxf>
      <fill>
        <patternFill>
          <bgColor rgb="FF70C2C6"/>
        </patternFill>
      </fill>
    </dxf>
    <dxf>
      <fill>
        <patternFill>
          <bgColor rgb="FF70C2C6"/>
        </patternFill>
      </fill>
    </dxf>
    <dxf>
      <alignment horizontal="left"/>
    </dxf>
    <dxf>
      <alignment horizontal="left"/>
    </dxf>
    <dxf>
      <numFmt numFmtId="13" formatCode="0%"/>
    </dxf>
    <dxf>
      <numFmt numFmtId="13" formatCode="0%"/>
    </dxf>
    <dxf>
      <numFmt numFmtId="14" formatCode="0.00%"/>
    </dxf>
    <dxf>
      <alignment horizontal="center"/>
    </dxf>
    <dxf>
      <alignment horizontal="center"/>
    </dxf>
    <dxf>
      <alignment horizontal="center"/>
    </dxf>
    <dxf>
      <alignment horizontal="center"/>
    </dxf>
    <dxf>
      <alignment horizontal="center"/>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sz val="10"/>
      </font>
    </dxf>
    <dxf>
      <font>
        <sz val="10"/>
      </font>
    </dxf>
    <dxf>
      <font>
        <sz val="10"/>
      </font>
    </dxf>
    <dxf>
      <font>
        <color auto="1"/>
      </font>
      <fill>
        <patternFill patternType="solid">
          <fgColor indexed="64"/>
          <bgColor theme="0"/>
        </patternFill>
      </fill>
    </dxf>
    <dxf>
      <font>
        <color auto="1"/>
      </font>
      <fill>
        <patternFill patternType="solid">
          <fgColor indexed="64"/>
          <bgColor theme="0"/>
        </patternFill>
      </fill>
    </dxf>
    <dxf>
      <font>
        <color auto="1"/>
      </font>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alignment horizontal="left"/>
    </dxf>
    <dxf>
      <font>
        <b/>
        <color theme="0"/>
        <name val="Arial"/>
        <scheme val="none"/>
      </font>
      <fill>
        <patternFill patternType="solid">
          <fgColor indexed="64"/>
          <bgColor rgb="FF70C2C6"/>
        </patternFill>
      </fill>
      <alignment horizontal="center" vertical="center"/>
    </dxf>
    <dxf>
      <font>
        <b/>
        <color theme="0"/>
        <name val="Arial"/>
        <scheme val="none"/>
      </font>
      <fill>
        <patternFill patternType="solid">
          <fgColor indexed="64"/>
          <bgColor rgb="FF70C2C6"/>
        </patternFill>
      </fill>
      <alignment horizontal="center" vertical="center"/>
    </dxf>
    <dxf>
      <alignment horizontal="general" vertical="bottom" textRotation="0" wrapText="0" indent="0" justifyLastLine="0" shrinkToFit="0" readingOrder="0"/>
    </dxf>
    <dxf>
      <alignment wrapText="1"/>
    </dxf>
    <dxf>
      <alignment wrapText="1"/>
    </dxf>
    <dxf>
      <alignment horizontal="center"/>
    </dxf>
    <dxf>
      <font>
        <b/>
        <color theme="0"/>
        <name val="Arial"/>
        <scheme val="none"/>
      </font>
      <fill>
        <patternFill patternType="solid">
          <fgColor indexed="64"/>
          <bgColor rgb="FF70C2C6"/>
        </patternFill>
      </fill>
    </dxf>
    <dxf>
      <alignment vertical="bottom" wrapText="1"/>
    </dxf>
    <dxf>
      <alignment vertical="bottom" wrapText="1"/>
    </dxf>
    <dxf>
      <alignment horizontal="general"/>
    </dxf>
    <dxf>
      <alignment horizontal="general"/>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numFmt numFmtId="13" formatCode="0%"/>
    </dxf>
    <dxf>
      <numFmt numFmtId="14" formatCode="0.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alignment horizontal="general" vertical="bottom" textRotation="0" wrapText="0" indent="0" justifyLastLine="0" shrinkToFit="0" readingOrder="0"/>
    </dxf>
    <dxf>
      <alignment horizontal="general" vertical="bottom" textRotation="0" wrapText="0" indent="0" justifyLastLine="0" shrinkToFit="0" readingOrder="0"/>
    </dxf>
    <dxf>
      <font>
        <b/>
        <color theme="0"/>
        <name val="Arial"/>
        <scheme val="none"/>
      </font>
      <fill>
        <patternFill patternType="solid">
          <fgColor indexed="64"/>
          <bgColor rgb="FF70C2C6"/>
        </patternFill>
      </fill>
      <alignment horizontal="center" wrapText="1"/>
    </dxf>
    <dxf>
      <font>
        <b/>
        <color theme="0"/>
        <name val="Arial"/>
        <scheme val="none"/>
      </font>
      <fill>
        <patternFill patternType="solid">
          <fgColor indexed="64"/>
          <bgColor rgb="FF70C2C6"/>
        </patternFill>
      </fill>
      <alignment horizontal="center" wrapText="1"/>
    </dxf>
    <dxf>
      <font>
        <b/>
        <color theme="0"/>
        <name val="Arial"/>
        <scheme val="none"/>
      </font>
      <fill>
        <patternFill patternType="solid">
          <fgColor indexed="64"/>
          <bgColor rgb="FF70C2C6"/>
        </patternFill>
      </fill>
      <alignment horizontal="center" wrapText="1"/>
    </dxf>
    <dxf>
      <fill>
        <patternFill patternType="none">
          <fgColor indexed="64"/>
          <bgColor indexed="65"/>
        </patternFill>
      </fill>
      <alignment horizontal="general" vertical="bottom" textRotation="0" wrapText="0" indent="0" justifyLastLine="0" shrinkToFit="0" readingOrder="0"/>
    </dxf>
    <dxf>
      <alignment vertical="bottom" wrapText="1"/>
    </dxf>
    <dxf>
      <alignment vertical="bottom" wrapText="1"/>
    </dxf>
    <dxf>
      <alignment vertical="bottom" wrapText="1"/>
    </dxf>
    <dxf>
      <alignment horizontal="general"/>
    </dxf>
    <dxf>
      <alignment horizontal="general"/>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alignment horizontal="general" vertical="bottom" textRotation="0" wrapText="0" indent="0" justifyLastLine="0" shrinkToFit="0" readingOrder="0"/>
    </dxf>
    <dxf>
      <alignment horizontal="general" vertical="bottom" textRotation="0" wrapText="0" indent="0" justifyLastLine="0" shrinkToFit="0" readingOrder="0"/>
    </dxf>
    <dxf>
      <font>
        <b/>
        <color theme="0"/>
        <name val="Arial"/>
        <scheme val="none"/>
      </font>
      <fill>
        <patternFill patternType="solid">
          <fgColor indexed="64"/>
          <bgColor rgb="FF70C2C6"/>
        </patternFill>
      </fill>
      <alignment horizontal="center" wrapText="1"/>
    </dxf>
    <dxf>
      <font>
        <b/>
        <color theme="0"/>
        <name val="Arial"/>
        <scheme val="none"/>
      </font>
      <fill>
        <patternFill patternType="solid">
          <fgColor indexed="64"/>
          <bgColor rgb="FF70C2C6"/>
        </patternFill>
      </fill>
      <alignment horizontal="center" wrapText="1"/>
    </dxf>
    <dxf>
      <font>
        <b/>
        <color theme="0"/>
        <name val="Arial"/>
        <scheme val="none"/>
      </font>
      <fill>
        <patternFill patternType="solid">
          <fgColor indexed="64"/>
          <bgColor rgb="FF70C2C6"/>
        </patternFill>
      </fill>
      <alignment horizontal="center" wrapText="1"/>
    </dxf>
    <dxf>
      <fill>
        <patternFill patternType="none">
          <fgColor indexed="64"/>
          <bgColor indexed="65"/>
        </patternFill>
      </fill>
      <alignment horizontal="general" vertical="bottom" textRotation="0" wrapText="0" indent="0" justifyLastLine="0" shrinkToFit="0" readingOrder="0"/>
    </dxf>
    <dxf>
      <alignment vertical="bottom" wrapText="1"/>
    </dxf>
    <dxf>
      <alignment vertical="bottom" wrapText="1"/>
    </dxf>
    <dxf>
      <alignment vertical="bottom" wrapText="1"/>
    </dxf>
    <dxf>
      <alignment horizontal="general"/>
    </dxf>
    <dxf>
      <alignment horizontal="general"/>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numFmt numFmtId="13" formatCode="0%"/>
    </dxf>
    <dxf>
      <numFmt numFmtId="14" formatCode="0.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alignment horizontal="general" vertical="bottom" textRotation="0" wrapText="0" indent="0" justifyLastLine="0" shrinkToFit="0" readingOrder="0"/>
    </dxf>
    <dxf>
      <alignment horizontal="general" vertical="bottom" textRotation="0" wrapText="0" indent="0" justifyLastLine="0" shrinkToFit="0" readingOrder="0"/>
    </dxf>
    <dxf>
      <font>
        <b/>
        <color theme="0"/>
        <name val="Arial"/>
        <scheme val="none"/>
      </font>
      <fill>
        <patternFill patternType="solid">
          <fgColor indexed="64"/>
          <bgColor rgb="FF70C2C6"/>
        </patternFill>
      </fill>
      <alignment horizontal="center" wrapText="1"/>
    </dxf>
    <dxf>
      <font>
        <b/>
        <color theme="0"/>
        <name val="Arial"/>
        <scheme val="none"/>
      </font>
      <fill>
        <patternFill patternType="solid">
          <fgColor indexed="64"/>
          <bgColor rgb="FF70C2C6"/>
        </patternFill>
      </fill>
      <alignment horizontal="center" wrapText="1"/>
    </dxf>
    <dxf>
      <font>
        <b/>
        <color theme="0"/>
        <name val="Arial"/>
        <scheme val="none"/>
      </font>
      <fill>
        <patternFill patternType="solid">
          <fgColor indexed="64"/>
          <bgColor rgb="FF70C2C6"/>
        </patternFill>
      </fill>
      <alignment horizontal="center" wrapText="1"/>
    </dxf>
    <dxf>
      <fill>
        <patternFill patternType="none">
          <fgColor indexed="64"/>
          <bgColor indexed="65"/>
        </patternFill>
      </fill>
      <alignment horizontal="general" vertical="bottom" textRotation="0" wrapText="0" indent="0" justifyLastLine="0" shrinkToFit="0" readingOrder="0"/>
    </dxf>
    <dxf>
      <alignment vertical="bottom" wrapText="1"/>
    </dxf>
    <dxf>
      <alignment vertical="bottom" wrapText="1"/>
    </dxf>
    <dxf>
      <alignment vertical="bottom" wrapText="1"/>
    </dxf>
    <dxf>
      <alignment horizontal="general"/>
    </dxf>
    <dxf>
      <alignment horizontal="general"/>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numFmt numFmtId="13" formatCode="0%"/>
    </dxf>
    <dxf>
      <numFmt numFmtId="14" formatCode="0.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alignment horizontal="general" vertical="bottom" textRotation="0" wrapText="0" indent="0" justifyLastLine="0" shrinkToFit="0" readingOrder="0"/>
    </dxf>
    <dxf>
      <alignment horizontal="general" vertical="bottom" textRotation="0" wrapText="0" indent="0" justifyLastLine="0" shrinkToFit="0" readingOrder="0"/>
    </dxf>
    <dxf>
      <font>
        <b/>
        <color theme="0"/>
        <name val="Arial"/>
        <scheme val="none"/>
      </font>
      <fill>
        <patternFill patternType="solid">
          <fgColor indexed="64"/>
          <bgColor rgb="FF70C2C6"/>
        </patternFill>
      </fill>
      <alignment horizontal="center" wrapText="1"/>
    </dxf>
    <dxf>
      <font>
        <b/>
        <color theme="0"/>
        <name val="Arial"/>
        <scheme val="none"/>
      </font>
      <fill>
        <patternFill patternType="solid">
          <fgColor indexed="64"/>
          <bgColor rgb="FF70C2C6"/>
        </patternFill>
      </fill>
      <alignment horizontal="center" wrapText="1"/>
    </dxf>
    <dxf>
      <font>
        <b/>
        <color theme="0"/>
        <name val="Arial"/>
        <scheme val="none"/>
      </font>
      <fill>
        <patternFill patternType="solid">
          <fgColor indexed="64"/>
          <bgColor rgb="FF70C2C6"/>
        </patternFill>
      </fill>
      <alignment horizontal="center" wrapText="1"/>
    </dxf>
    <dxf>
      <fill>
        <patternFill patternType="none">
          <fgColor indexed="64"/>
          <bgColor indexed="65"/>
        </patternFill>
      </fill>
      <alignment horizontal="general" vertical="bottom" textRotation="0" wrapText="0" indent="0" justifyLastLine="0" shrinkToFit="0" readingOrder="0"/>
    </dxf>
    <dxf>
      <alignment vertical="bottom" wrapText="1"/>
    </dxf>
    <dxf>
      <alignment vertical="bottom" wrapText="1"/>
    </dxf>
    <dxf>
      <alignment vertical="bottom" wrapText="1"/>
    </dxf>
    <dxf>
      <alignment horizontal="general"/>
    </dxf>
    <dxf>
      <alignment horizontal="general"/>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val="0"/>
      </font>
    </dxf>
    <dxf>
      <fill>
        <patternFill>
          <bgColor theme="0"/>
        </patternFill>
      </fill>
    </dxf>
    <dxf>
      <font>
        <color auto="1"/>
      </font>
    </dxf>
    <dxf>
      <font>
        <b/>
      </font>
    </dxf>
    <dxf>
      <font>
        <b/>
      </font>
    </dxf>
    <dxf>
      <font>
        <b/>
      </font>
    </dxf>
    <dxf>
      <font>
        <b val="0"/>
      </font>
    </dxf>
    <dxf>
      <font>
        <b val="0"/>
      </font>
    </dxf>
    <dxf>
      <font>
        <b val="0"/>
      </font>
    </dxf>
    <dxf>
      <font>
        <b val="0"/>
      </font>
    </dxf>
    <dxf>
      <font>
        <b val="0"/>
      </font>
    </dxf>
    <dxf>
      <font>
        <color auto="1"/>
      </font>
    </dxf>
    <dxf>
      <font>
        <color auto="1"/>
      </font>
    </dxf>
    <dxf>
      <font>
        <color auto="1"/>
      </font>
    </dxf>
    <dxf>
      <font>
        <color auto="1"/>
      </font>
    </dxf>
    <dxf>
      <font>
        <color auto="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3" formatCode="0%"/>
    </dxf>
    <dxf>
      <numFmt numFmtId="14" formatCode="0.00%"/>
    </dxf>
    <dxf>
      <border>
        <top style="thin">
          <color rgb="FF70C2C6"/>
        </top>
        <bottom style="thin">
          <color rgb="FF70C2C6"/>
        </bottom>
        <horizontal style="thin">
          <color rgb="FF70C2C6"/>
        </horizontal>
      </border>
    </dxf>
    <dxf>
      <font>
        <color auto="1"/>
      </font>
    </dxf>
    <dxf>
      <alignment horizontal="center"/>
    </dxf>
    <dxf>
      <alignment horizontal="center"/>
    </dxf>
    <dxf>
      <font>
        <b/>
        <color theme="0"/>
        <name val="Arial"/>
        <scheme val="none"/>
      </font>
      <fill>
        <patternFill patternType="solid">
          <fgColor indexed="64"/>
          <bgColor rgb="FF70C2C6"/>
        </patternFill>
      </fill>
    </dxf>
    <dxf>
      <font>
        <b/>
        <color theme="0"/>
        <name val="Arial"/>
        <scheme val="none"/>
      </font>
      <fill>
        <patternFill patternType="solid">
          <fgColor indexed="64"/>
          <bgColor rgb="FF70C2C6"/>
        </patternFill>
      </fill>
    </dxf>
    <dxf>
      <alignment vertical="bottom" wrapText="1"/>
    </dxf>
    <dxf>
      <alignment vertical="bottom" wrapText="1"/>
    </dxf>
    <dxf>
      <alignment vertical="bottom" wrapText="1"/>
    </dxf>
    <dxf>
      <alignment horizontal="general"/>
    </dxf>
    <dxf>
      <alignment horizontal="general"/>
    </dxf>
    <dxf>
      <fill>
        <patternFill patternType="none">
          <fgColor indexed="64"/>
          <bgColor indexed="65"/>
        </patternFill>
      </fill>
      <alignment horizontal="general" vertical="bottom" textRotation="0" wrapText="0" indent="0" justifyLastLine="0" shrinkToFit="0" readingOrder="0"/>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val="0"/>
      </font>
    </dxf>
    <dxf>
      <font>
        <color auto="1"/>
      </font>
    </dxf>
    <dxf>
      <font>
        <b/>
      </font>
    </dxf>
    <dxf>
      <font>
        <b/>
      </font>
    </dxf>
    <dxf>
      <font>
        <b/>
      </font>
    </dxf>
    <dxf>
      <font>
        <b val="0"/>
      </font>
    </dxf>
    <dxf>
      <font>
        <b val="0"/>
      </font>
    </dxf>
    <dxf>
      <font>
        <b val="0"/>
      </font>
    </dxf>
    <dxf>
      <font>
        <b val="0"/>
      </font>
    </dxf>
    <dxf>
      <font>
        <b val="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auto="1"/>
      </font>
    </dxf>
    <dxf>
      <font>
        <color auto="1"/>
      </font>
    </dxf>
    <dxf>
      <font>
        <color auto="1"/>
      </font>
    </dxf>
    <dxf>
      <font>
        <color auto="1"/>
      </font>
    </dxf>
    <dxf>
      <font>
        <color auto="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3" formatCode="0%"/>
    </dxf>
    <dxf>
      <numFmt numFmtId="14" formatCode="0.00%"/>
    </dxf>
    <dxf>
      <border>
        <top style="thin">
          <color rgb="FF70C2C6"/>
        </top>
        <bottom style="thin">
          <color rgb="FF70C2C6"/>
        </bottom>
        <horizontal style="thin">
          <color rgb="FF70C2C6"/>
        </horizontal>
      </border>
    </dxf>
    <dxf>
      <font>
        <color auto="1"/>
      </font>
    </dxf>
    <dxf>
      <alignment horizontal="center"/>
    </dxf>
    <dxf>
      <alignment horizontal="center"/>
    </dxf>
    <dxf>
      <font>
        <b/>
        <color theme="0"/>
        <name val="Arial"/>
        <scheme val="none"/>
      </font>
      <fill>
        <patternFill patternType="solid">
          <fgColor indexed="64"/>
          <bgColor rgb="FF70C2C6"/>
        </patternFill>
      </fill>
    </dxf>
    <dxf>
      <font>
        <b/>
        <color theme="0"/>
        <name val="Arial"/>
        <scheme val="none"/>
      </font>
      <fill>
        <patternFill patternType="solid">
          <fgColor indexed="64"/>
          <bgColor rgb="FF70C2C6"/>
        </patternFill>
      </fill>
    </dxf>
    <dxf>
      <alignment vertical="bottom" wrapText="1"/>
    </dxf>
    <dxf>
      <alignment vertical="bottom" wrapText="1"/>
    </dxf>
    <dxf>
      <alignment vertical="bottom" wrapText="1"/>
    </dxf>
    <dxf>
      <alignment horizontal="general"/>
    </dxf>
    <dxf>
      <alignment horizontal="general"/>
    </dxf>
    <dxf>
      <fill>
        <patternFill patternType="none">
          <fgColor indexed="64"/>
          <bgColor indexed="65"/>
        </patternFill>
      </fill>
      <alignment horizontal="general" vertical="bottom" textRotation="0" wrapText="0" indent="0" justifyLastLine="0" shrinkToFit="0" readingOrder="0"/>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val="0"/>
      </font>
    </dxf>
    <dxf>
      <font>
        <b/>
      </font>
    </dxf>
    <dxf>
      <font>
        <b/>
      </font>
    </dxf>
    <dxf>
      <font>
        <b val="0"/>
      </font>
    </dxf>
    <dxf>
      <font>
        <b val="0"/>
      </font>
    </dxf>
    <dxf>
      <font>
        <b val="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auto="1"/>
      </font>
    </dxf>
    <dxf>
      <font>
        <color auto="1"/>
      </font>
    </dxf>
    <dxf>
      <font>
        <color auto="1"/>
      </font>
    </dxf>
    <dxf>
      <font>
        <color auto="1"/>
      </font>
    </dxf>
    <dxf>
      <font>
        <color auto="1"/>
      </font>
    </dxf>
    <dxf>
      <font>
        <color auto="1"/>
      </font>
    </dxf>
    <dxf>
      <font>
        <b/>
        <color auto="1"/>
      </font>
      <alignment horizontal="general" vertical="bottom" textRotation="0" wrapText="0" indent="0" justifyLastLine="0" shrinkToFit="0" readingOrder="0"/>
    </dxf>
    <dxf>
      <font>
        <b/>
        <color auto="1"/>
      </font>
      <alignment horizontal="general" vertical="bottom" textRotation="0" wrapText="0" indent="0" justifyLastLine="0" shrinkToFit="0" readingOrder="0"/>
    </dxf>
    <dxf>
      <font>
        <b/>
      </font>
    </dxf>
    <dxf>
      <font>
        <b/>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border>
        <top style="thin">
          <color rgb="FF70C2C6"/>
        </top>
        <bottom style="thin">
          <color rgb="FF70C2C6"/>
        </bottom>
        <horizontal style="thin">
          <color rgb="FF70C2C6"/>
        </horizontal>
      </border>
    </dxf>
    <dxf>
      <font>
        <color auto="1"/>
      </font>
    </dxf>
    <dxf>
      <alignment horizontal="center"/>
    </dxf>
    <dxf>
      <alignment horizontal="center"/>
    </dxf>
    <dxf>
      <font>
        <b/>
        <color theme="0"/>
        <name val="Arial"/>
        <scheme val="none"/>
      </font>
      <fill>
        <patternFill patternType="solid">
          <fgColor indexed="64"/>
          <bgColor rgb="FF70C2C6"/>
        </patternFill>
      </fill>
    </dxf>
    <dxf>
      <font>
        <b/>
        <color theme="0"/>
        <name val="Arial"/>
        <scheme val="none"/>
      </font>
      <fill>
        <patternFill patternType="solid">
          <fgColor indexed="64"/>
          <bgColor rgb="FF70C2C6"/>
        </patternFill>
      </fill>
    </dxf>
    <dxf>
      <alignment vertical="bottom" wrapText="1"/>
    </dxf>
    <dxf>
      <alignment vertical="bottom" wrapText="1"/>
    </dxf>
    <dxf>
      <alignment vertical="bottom" wrapText="1"/>
    </dxf>
    <dxf>
      <alignment horizontal="general"/>
    </dxf>
    <dxf>
      <alignment horizontal="general"/>
    </dxf>
    <dxf>
      <fill>
        <patternFill patternType="none">
          <fgColor indexed="64"/>
          <bgColor indexed="65"/>
        </patternFill>
      </fill>
      <alignment horizontal="general" vertical="bottom" textRotation="0" wrapText="0" indent="0" justifyLastLine="0" shrinkToFit="0" readingOrder="0"/>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color auto="1"/>
      </font>
    </dxf>
    <dxf>
      <fill>
        <patternFill patternType="none">
          <fgColor indexed="64"/>
          <bgColor indexed="65"/>
        </patternFill>
      </fill>
      <alignment horizontal="general" vertical="bottom" textRotation="0" wrapText="0" indent="0" justifyLastLine="0" shrinkToFit="0" readingOrder="0"/>
    </dxf>
    <dxf>
      <alignment horizontal="center"/>
    </dxf>
    <dxf>
      <font>
        <b/>
        <color theme="0"/>
        <name val="Arial"/>
        <scheme val="none"/>
      </font>
      <fill>
        <patternFill patternType="solid">
          <fgColor indexed="64"/>
          <bgColor rgb="FF70C2C6"/>
        </patternFill>
      </fill>
    </dxf>
    <dxf>
      <font>
        <b/>
        <color theme="0"/>
        <name val="Arial"/>
        <scheme val="none"/>
      </font>
      <fill>
        <patternFill patternType="solid">
          <fgColor indexed="64"/>
          <bgColor rgb="FF70C2C6"/>
        </patternFill>
      </fill>
    </dxf>
    <dxf>
      <alignment vertical="bottom" wrapText="1"/>
    </dxf>
    <dxf>
      <alignment vertical="bottom" wrapText="1"/>
    </dxf>
    <dxf>
      <alignment vertical="bottom" wrapText="1"/>
    </dxf>
    <dxf>
      <alignment horizontal="general"/>
    </dxf>
    <dxf>
      <alignment horizontal="general"/>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val="0"/>
      </font>
    </dxf>
    <dxf>
      <font>
        <b val="0"/>
      </font>
    </dxf>
    <dxf>
      <border>
        <top/>
        <bottom/>
      </border>
    </dxf>
    <dxf>
      <font>
        <b/>
      </font>
    </dxf>
    <dxf>
      <font>
        <b/>
      </font>
    </dxf>
    <dxf>
      <font>
        <b/>
      </font>
    </dxf>
    <dxf>
      <fill>
        <patternFill patternType="solid">
          <bgColor theme="0"/>
        </patternFill>
      </fill>
    </dxf>
    <dxf>
      <font>
        <color auto="1"/>
      </font>
    </dxf>
    <dxf>
      <font>
        <b val="0"/>
      </font>
    </dxf>
    <dxf>
      <font>
        <b/>
      </font>
    </dxf>
    <dxf>
      <font>
        <b/>
      </font>
    </dxf>
    <dxf>
      <font>
        <b/>
      </font>
    </dxf>
    <dxf>
      <font>
        <color auto="1"/>
      </font>
    </dxf>
    <dxf>
      <font>
        <color auto="1"/>
      </font>
    </dxf>
    <dxf>
      <font>
        <color auto="1"/>
      </font>
    </dxf>
    <dxf>
      <font>
        <color auto="1"/>
      </font>
    </dxf>
    <dxf>
      <font>
        <color auto="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val="0"/>
      </font>
    </dxf>
    <dxf>
      <font>
        <b val="0"/>
      </font>
    </dxf>
    <dxf>
      <font>
        <b/>
      </font>
    </dxf>
    <dxf>
      <numFmt numFmtId="13" formatCode="0%"/>
    </dxf>
    <dxf>
      <numFmt numFmtId="1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alignment horizontal="left"/>
    </dxf>
    <dxf>
      <numFmt numFmtId="13" formatCode="0%"/>
    </dxf>
    <dxf>
      <numFmt numFmtId="14" formatCode="0.00%"/>
    </dxf>
    <dxf>
      <border>
        <top style="thin">
          <color rgb="FF70C2C6"/>
        </top>
        <bottom style="thin">
          <color rgb="FF70C2C6"/>
        </bottom>
        <horizontal style="thin">
          <color rgb="FF70C2C6"/>
        </horizontal>
      </border>
    </dxf>
    <dxf>
      <font>
        <color auto="1"/>
      </font>
    </dxf>
    <dxf>
      <alignment horizontal="center"/>
    </dxf>
    <dxf>
      <alignment horizontal="center"/>
    </dxf>
    <dxf>
      <font>
        <b/>
        <color theme="0"/>
        <name val="Arial"/>
        <scheme val="none"/>
      </font>
      <fill>
        <patternFill patternType="solid">
          <fgColor indexed="64"/>
          <bgColor rgb="FF70C2C6"/>
        </patternFill>
      </fill>
    </dxf>
    <dxf>
      <font>
        <b/>
        <color theme="0"/>
        <name val="Arial"/>
        <scheme val="none"/>
      </font>
      <fill>
        <patternFill patternType="solid">
          <fgColor indexed="64"/>
          <bgColor rgb="FF70C2C6"/>
        </patternFill>
      </fill>
    </dxf>
    <dxf>
      <alignment vertical="bottom" wrapText="1"/>
    </dxf>
    <dxf>
      <alignment vertical="bottom" wrapText="1"/>
    </dxf>
    <dxf>
      <alignment vertical="bottom" wrapText="1"/>
    </dxf>
    <dxf>
      <alignment horizontal="general"/>
    </dxf>
    <dxf>
      <alignment horizontal="general"/>
    </dxf>
    <dxf>
      <fill>
        <patternFill patternType="none">
          <fgColor indexed="64"/>
          <bgColor indexed="65"/>
        </patternFill>
      </fill>
      <alignment horizontal="general" vertical="bottom" textRotation="0" wrapText="0" indent="0" justifyLastLine="0" shrinkToFit="0" readingOrder="0"/>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alignment horizontal="right"/>
    </dxf>
    <dxf>
      <font>
        <b/>
      </font>
      <alignment horizontal="left"/>
    </dxf>
    <dxf>
      <font>
        <b/>
      </font>
      <alignment horizontal="lef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font>
        <color auto="1"/>
      </font>
    </dxf>
    <dxf>
      <fill>
        <patternFill patternType="solid">
          <bgColor theme="0"/>
        </patternFill>
      </fill>
    </dxf>
    <dxf>
      <fill>
        <patternFill patternType="none">
          <fgColor indexed="64"/>
          <bgColor indexed="65"/>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0"/>
      </font>
      <fill>
        <patternFill patternType="none">
          <fgColor indexed="64"/>
          <bgColor indexed="65"/>
        </patternFill>
      </fill>
    </dxf>
    <dxf>
      <font>
        <sz val="10"/>
      </font>
      <fill>
        <patternFill patternType="none">
          <fgColor indexed="64"/>
          <bgColor indexed="65"/>
        </patternFill>
      </fill>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color auto="1"/>
        <family val="2"/>
      </font>
    </dxf>
    <dxf>
      <font>
        <b/>
      </font>
    </dxf>
    <dxf>
      <font>
        <b/>
      </font>
    </dxf>
    <dxf>
      <font>
        <sz val="10"/>
      </font>
    </dxf>
    <dxf>
      <font>
        <sz val="10"/>
      </font>
    </dxf>
    <dxf>
      <font>
        <sz val="10"/>
      </font>
    </dxf>
    <dxf>
      <font>
        <sz val="10"/>
      </font>
    </dxf>
    <dxf>
      <font>
        <sz val="10"/>
      </font>
    </dxf>
    <dxf>
      <font>
        <sz val="10"/>
      </font>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sz val="10"/>
      </font>
    </dxf>
    <dxf>
      <font>
        <sz val="10"/>
      </font>
    </dxf>
    <dxf>
      <font>
        <sz val="10"/>
      </font>
    </dxf>
    <dxf>
      <font>
        <sz val="10"/>
      </font>
    </dxf>
    <dxf>
      <font>
        <sz val="10"/>
      </font>
    </dxf>
    <dxf>
      <font>
        <sz val="10"/>
      </font>
    </dxf>
    <dxf>
      <alignment horizontal="left"/>
    </dxf>
    <dxf>
      <alignment horizontal="left"/>
    </dxf>
    <dxf>
      <font>
        <sz val="10"/>
      </font>
      <alignment horizontal="general" vertical="bottom" textRotation="0" wrapText="0" indent="0" justifyLastLine="0" shrinkToFit="0" readingOrder="0"/>
    </dxf>
    <dxf>
      <font>
        <sz val="10"/>
      </font>
      <alignment horizontal="general" vertical="bottom" textRotation="0" wrapText="0" indent="0" justifyLastLine="0" shrinkToFit="0" readingOrder="0"/>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
      <font>
        <b/>
      </font>
    </dxf>
    <dxf>
      <font>
        <b/>
      </font>
    </dxf>
    <dxf>
      <font>
        <sz val="10"/>
      </font>
    </dxf>
    <dxf>
      <font>
        <sz val="10"/>
      </font>
    </dxf>
    <dxf>
      <font>
        <sz val="10"/>
      </font>
    </dxf>
    <dxf>
      <font>
        <sz val="10"/>
      </font>
    </dxf>
    <dxf>
      <font>
        <sz val="10"/>
      </font>
    </dxf>
    <dxf>
      <font>
        <sz val="10"/>
      </font>
    </dxf>
    <dxf>
      <font>
        <sz val="10"/>
      </font>
      <alignment horizontal="general" vertical="bottom" textRotation="0" wrapText="0" indent="0" justifyLastLine="0" shrinkToFit="0" readingOrder="0"/>
    </dxf>
    <dxf>
      <font>
        <sz val="10"/>
      </font>
      <alignment horizontal="general" vertical="bottom" textRotation="0" wrapText="0" indent="0" justifyLastLine="0" shrinkToFit="0" readingOrder="0"/>
    </dxf>
    <dxf>
      <font>
        <b/>
        <sz val="11"/>
        <color theme="0"/>
        <name val="Arial"/>
        <scheme val="none"/>
      </font>
      <fill>
        <patternFill patternType="solid">
          <fgColor indexed="64"/>
          <bgColor rgb="FF70C2C6"/>
        </patternFill>
      </fill>
      <alignment horizontal="center" vertical="center"/>
    </dxf>
    <dxf>
      <font>
        <b/>
        <sz val="11"/>
        <color theme="0"/>
        <name val="Arial"/>
        <scheme val="none"/>
      </font>
      <fill>
        <patternFill patternType="solid">
          <fgColor indexed="64"/>
          <bgColor rgb="FF70C2C6"/>
        </patternFill>
      </fill>
      <alignment horizontal="center" vertical="center"/>
    </dxf>
  </dxfs>
  <tableStyles count="0" defaultTableStyle="TableStyleMedium9" defaultPivotStyle="PivotStyleMedium7"/>
  <colors>
    <mruColors>
      <color rgb="FF70C2C6"/>
      <color rgb="FF00928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erto Vitón" refreshedDate="43608.468795370369" createdVersion="6" refreshedVersion="6" minRefreshableVersion="3" recordCount="555" xr:uid="{CE77E970-8D99-4EE4-8720-CF95926F5393}">
  <cacheSource type="worksheet">
    <worksheetSource ref="B4:AE559" sheet="01. AgTech database"/>
  </cacheSource>
  <cacheFields count="30">
    <cacheField name="Company" numFmtId="0">
      <sharedItems/>
    </cacheField>
    <cacheField name="Region" numFmtId="0">
      <sharedItems/>
    </cacheField>
    <cacheField name="Headquarters" numFmtId="0">
      <sharedItems count="18">
        <s v="Argentina"/>
        <s v="Bolivia"/>
        <s v="Brazil"/>
        <s v="Chile"/>
        <s v="Colombia"/>
        <s v="Costa Rica"/>
        <s v="Ecuador"/>
        <s v="Guatemala"/>
        <s v="Honduras"/>
        <s v="Jamaica"/>
        <s v="Mexico"/>
        <s v="Nicaragua"/>
        <s v="Panama"/>
        <s v="Paraguay"/>
        <s v="Peru"/>
        <s v="Trinidad and Tobago"/>
        <s v="Uruguay"/>
        <s v="New Brazil" u="1"/>
      </sharedItems>
    </cacheField>
    <cacheField name="Status" numFmtId="0">
      <sharedItems containsBlank="1" count="3">
        <s v="Alive"/>
        <s v="Closed"/>
        <m u="1"/>
      </sharedItems>
    </cacheField>
    <cacheField name="Count" numFmtId="0">
      <sharedItems containsSemiMixedTypes="0" containsString="0" containsNumber="1" containsInteger="1" minValue="0" maxValue="1"/>
    </cacheField>
    <cacheField name="AgTech Sector" numFmtId="0">
      <sharedItems/>
    </cacheField>
    <cacheField name="Sub-Sector" numFmtId="0">
      <sharedItems/>
    </cacheField>
    <cacheField name="Vertical" numFmtId="0">
      <sharedItems/>
    </cacheField>
    <cacheField name="Livestock detail" numFmtId="0">
      <sharedItems containsBlank="1"/>
    </cacheField>
    <cacheField name="Crop detail" numFmtId="0">
      <sharedItems containsBlank="1"/>
    </cacheField>
    <cacheField name="Year" numFmtId="0">
      <sharedItems containsBlank="1" containsMixedTypes="1" containsNumber="1" containsInteger="1" minValue="2000" maxValue="2019"/>
    </cacheField>
    <cacheField name="Website" numFmtId="0">
      <sharedItems containsBlank="1"/>
    </cacheField>
    <cacheField name="IoT" numFmtId="0">
      <sharedItems/>
    </cacheField>
    <cacheField name="Big Data" numFmtId="0">
      <sharedItems/>
    </cacheField>
    <cacheField name="AI" numFmtId="0">
      <sharedItems/>
    </cacheField>
    <cacheField name="Blockchain" numFmtId="0">
      <sharedItems/>
    </cacheField>
    <cacheField name="Remote sensors" numFmtId="0">
      <sharedItems/>
    </cacheField>
    <cacheField name="GIS" numFmtId="0">
      <sharedItems/>
    </cacheField>
    <cacheField name="Mobile" numFmtId="0">
      <sharedItems/>
    </cacheField>
    <cacheField name="Robotics" numFmtId="0">
      <sharedItems/>
    </cacheField>
    <cacheField name="IoT (%)" numFmtId="0">
      <sharedItems containsSemiMixedTypes="0" containsString="0" containsNumber="1" containsInteger="1" minValue="0" maxValue="1"/>
    </cacheField>
    <cacheField name="Big Data (%)" numFmtId="0">
      <sharedItems containsSemiMixedTypes="0" containsString="0" containsNumber="1" containsInteger="1" minValue="0" maxValue="1"/>
    </cacheField>
    <cacheField name="AI (%)" numFmtId="0">
      <sharedItems containsSemiMixedTypes="0" containsString="0" containsNumber="1" containsInteger="1" minValue="0" maxValue="1"/>
    </cacheField>
    <cacheField name="Blockchain (%)" numFmtId="0">
      <sharedItems containsSemiMixedTypes="0" containsString="0" containsNumber="1" containsInteger="1" minValue="0" maxValue="1"/>
    </cacheField>
    <cacheField name="Remote sensors (%)" numFmtId="0">
      <sharedItems containsSemiMixedTypes="0" containsString="0" containsNumber="1" containsInteger="1" minValue="0" maxValue="1"/>
    </cacheField>
    <cacheField name="GIS (%)" numFmtId="0">
      <sharedItems containsSemiMixedTypes="0" containsString="0" containsNumber="1" containsInteger="1" minValue="0" maxValue="1"/>
    </cacheField>
    <cacheField name="Mobile (%)" numFmtId="0">
      <sharedItems containsSemiMixedTypes="0" containsString="0" containsNumber="1" containsInteger="1" minValue="0" maxValue="1"/>
    </cacheField>
    <cacheField name="Robotics (%)" numFmtId="0">
      <sharedItems containsSemiMixedTypes="0" containsString="0" containsNumber="1" containsInteger="1" minValue="0" maxValue="1"/>
    </cacheField>
    <cacheField name="CEO" numFmtId="0">
      <sharedItems containsBlank="1"/>
    </cacheField>
    <cacheField name="Women founders" numFmtId="0">
      <sharedItems containsBlank="1" count="4">
        <s v="No"/>
        <s v="Yes"/>
        <s v="Unknown"/>
        <m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erto Vitón" refreshedDate="43608.476160185186" createdVersion="6" refreshedVersion="6" minRefreshableVersion="3" recordCount="555" xr:uid="{6ADC5034-3168-40A4-8C57-23A017BAA66D}">
  <cacheSource type="worksheet">
    <worksheetSource ref="B4:AC559" sheet="01. AgTech database"/>
  </cacheSource>
  <cacheFields count="28">
    <cacheField name="Company" numFmtId="0">
      <sharedItems/>
    </cacheField>
    <cacheField name="Region" numFmtId="0">
      <sharedItems/>
    </cacheField>
    <cacheField name="Headquarters" numFmtId="0">
      <sharedItems count="18">
        <s v="Argentina"/>
        <s v="Bolivia"/>
        <s v="Brazil"/>
        <s v="Chile"/>
        <s v="Colombia"/>
        <s v="Costa Rica"/>
        <s v="Ecuador"/>
        <s v="Guatemala"/>
        <s v="Honduras"/>
        <s v="Jamaica"/>
        <s v="Mexico"/>
        <s v="Nicaragua"/>
        <s v="Panama"/>
        <s v="Paraguay"/>
        <s v="Peru"/>
        <s v="Trinidad and Tobago"/>
        <s v="Uruguay"/>
        <s v="New Brazil" u="1"/>
      </sharedItems>
    </cacheField>
    <cacheField name="Status" numFmtId="0">
      <sharedItems containsBlank="1" count="3">
        <s v="Alive"/>
        <s v="Closed"/>
        <m u="1"/>
      </sharedItems>
    </cacheField>
    <cacheField name="Count" numFmtId="0">
      <sharedItems containsSemiMixedTypes="0" containsString="0" containsNumber="1" containsInteger="1" minValue="0" maxValue="1"/>
    </cacheField>
    <cacheField name="AgTech Sector" numFmtId="0">
      <sharedItems containsBlank="1" count="12">
        <s v="Big Data &amp; Precision Agriculture"/>
        <s v="Trading Platforms, Outsourcing and Financing"/>
        <s v="Farm Management &amp; Information &amp; Education Services"/>
        <s v="Farm Mechanization &amp; Automation"/>
        <s v="Genetics, Crop Protection &amp; Animal Welfare"/>
        <s v="Supply Chain Technologies"/>
        <s v="Bioenergy, Biomaterials &amp; Other Renewables"/>
        <s v="Innovative Food &amp; Care Products &amp; Services"/>
        <s v="Novel Farming Systems"/>
        <m u="1"/>
        <s v="New" u="1"/>
        <s v="Innovative Food Products &amp; Services" u="1"/>
      </sharedItems>
    </cacheField>
    <cacheField name="Sub-Sector" numFmtId="0">
      <sharedItems containsBlank="1" count="52">
        <s v="Remote Sensors &amp; Field Monitoring"/>
        <s v="Marketplaces for Inputs, Products &amp; Services"/>
        <s v="Data Analytics &amp; Decision Support Technologies"/>
        <s v="Training, Education &amp; Farm Community Services"/>
        <s v="Machinery Sharing &amp; Contractor Outsourcing Platforms"/>
        <s v="Innovative Payment, Financing &amp; Marketing Platforms"/>
        <s v="Farm Management Software &amp; Consulting Services"/>
        <s v="Water &amp; Irrigation Systems"/>
        <s v="Biologicals (Biostimulants, Biopesticides, Biofertilizers)"/>
        <s v="Food &amp; Ag Logistics &amp; Storage solutions"/>
        <s v="Other seed &amp; animal solutions"/>
        <s v="Labor Technologies, Robotics &amp; Autonomous Machinery"/>
        <s v="Plant Genetics (biotechnology)"/>
        <s v="Food Traceability &amp; Safety"/>
        <s v="Logistics &amp; Transportation data"/>
        <s v="Biofuels"/>
        <s v="Integrated Hardware &amp; Software Solutions (IoT)"/>
        <s v="Biomaterials"/>
        <s v="Sustainable Proteins"/>
        <s v="Innovative Materials &amp; Applications"/>
        <s v="Urban &amp; Indoor Farming"/>
        <s v="Farm to Consumer Marketing"/>
        <s v="Drones &amp; Satellite Imagery"/>
        <s v="Waste Mitigation &amp; Waste Treatment"/>
        <s v="New Ingredients &amp; Flavors"/>
        <s v="Weather and Market Data"/>
        <s v="Smart Contracts &amp; Digital Certification"/>
        <s v="Insurance &amp; Risk Management Services"/>
        <s v="Soil Analysis &amp; Landscape Assessment"/>
        <s v="Industrial Processes &amp; Materials"/>
        <s v="Innovative Food Processing"/>
        <s v="Aquaculture &amp; Hydroponics Systems &amp; Technologies"/>
        <s v="Functional Foods, Beverages &amp; Care"/>
        <s v="Fertilizers"/>
        <s v="Food Marketplaces, Online Groceries &amp; New Sales Channels"/>
        <s v="Animal Nutrition &amp; Health"/>
        <s v="Other renewable energies"/>
        <s v="Food processing management software"/>
        <s v="Livestock &amp; Dairy Solutions"/>
        <s v="Active &amp; Intelligent Conditioning &amp; Packaging"/>
        <s v="Online groceries"/>
        <s v="Innovation in Soil &amp; Water Conservation"/>
        <s v="Biosensors"/>
        <m u="1"/>
        <s v="Functional Foods &amp; Beverages" u="1"/>
        <s v="Food Marketplaces &amp; Online Groceries" u="1"/>
        <s v="Other seed &amp; crop solutions" u="1"/>
        <s v="Other seed solutions" u="1"/>
        <s v="Risk Management Services" u="1"/>
        <s v="Soil analysis" u="1"/>
        <s v="Training &amp; Education" u="1"/>
        <s v="Farm Management Software" u="1"/>
      </sharedItems>
    </cacheField>
    <cacheField name="Vertical" numFmtId="0">
      <sharedItems containsBlank="1" count="12">
        <s v="Broad Farming"/>
        <s v="Row Crops"/>
        <s v="Permanent Crops"/>
        <s v="Bioenergy"/>
        <s v="Livestock"/>
        <s v="Food, Beverages &amp; Care"/>
        <s v="Fresh produce"/>
        <s v="Specialty crops"/>
        <s v="Fisheries &amp; aquaculture"/>
        <s v="Forestry"/>
        <m u="1"/>
        <s v="Food &amp; Beverages" u="1"/>
      </sharedItems>
    </cacheField>
    <cacheField name="Livestock detail" numFmtId="0">
      <sharedItems containsBlank="1"/>
    </cacheField>
    <cacheField name="Crop detail" numFmtId="0">
      <sharedItems containsBlank="1"/>
    </cacheField>
    <cacheField name="Year" numFmtId="0">
      <sharedItems containsBlank="1" containsMixedTypes="1" containsNumber="1" containsInteger="1" minValue="2000" maxValue="2019"/>
    </cacheField>
    <cacheField name="Website" numFmtId="0">
      <sharedItems containsBlank="1"/>
    </cacheField>
    <cacheField name="IoT" numFmtId="0">
      <sharedItems/>
    </cacheField>
    <cacheField name="Big Data" numFmtId="0">
      <sharedItems/>
    </cacheField>
    <cacheField name="AI" numFmtId="0">
      <sharedItems/>
    </cacheField>
    <cacheField name="Blockchain" numFmtId="0">
      <sharedItems/>
    </cacheField>
    <cacheField name="Remote sensors" numFmtId="0">
      <sharedItems/>
    </cacheField>
    <cacheField name="GIS" numFmtId="0">
      <sharedItems/>
    </cacheField>
    <cacheField name="Mobile" numFmtId="0">
      <sharedItems/>
    </cacheField>
    <cacheField name="Robotics" numFmtId="0">
      <sharedItems/>
    </cacheField>
    <cacheField name="IoT (%)" numFmtId="0">
      <sharedItems containsSemiMixedTypes="0" containsString="0" containsNumber="1" containsInteger="1" minValue="0" maxValue="1"/>
    </cacheField>
    <cacheField name="Big Data (%)" numFmtId="0">
      <sharedItems containsSemiMixedTypes="0" containsString="0" containsNumber="1" containsInteger="1" minValue="0" maxValue="1"/>
    </cacheField>
    <cacheField name="AI (%)" numFmtId="0">
      <sharedItems containsSemiMixedTypes="0" containsString="0" containsNumber="1" containsInteger="1" minValue="0" maxValue="1"/>
    </cacheField>
    <cacheField name="Blockchain (%)" numFmtId="0">
      <sharedItems containsSemiMixedTypes="0" containsString="0" containsNumber="1" containsInteger="1" minValue="0" maxValue="1"/>
    </cacheField>
    <cacheField name="Remote sensors (%)" numFmtId="0">
      <sharedItems containsSemiMixedTypes="0" containsString="0" containsNumber="1" containsInteger="1" minValue="0" maxValue="1"/>
    </cacheField>
    <cacheField name="GIS (%)" numFmtId="0">
      <sharedItems containsSemiMixedTypes="0" containsString="0" containsNumber="1" containsInteger="1" minValue="0" maxValue="1"/>
    </cacheField>
    <cacheField name="Mobile (%)" numFmtId="0">
      <sharedItems containsSemiMixedTypes="0" containsString="0" containsNumber="1" containsInteger="1" minValue="0" maxValue="1"/>
    </cacheField>
    <cacheField name="Robotics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erto Vitón" refreshedDate="43706.647982986113" createdVersion="6" refreshedVersion="6" minRefreshableVersion="3" recordCount="555" xr:uid="{3713B7A9-C563-44CD-8937-D94AD62ED02B}">
  <cacheSource type="worksheet">
    <worksheetSource ref="B4:L559" sheet="01. AgTech database"/>
  </cacheSource>
  <cacheFields count="11">
    <cacheField name="Company" numFmtId="0">
      <sharedItems count="554">
        <s v="Acronex"/>
        <s v="Agreemarket"/>
        <s v="Agrired"/>
        <s v="Agroads"/>
        <s v="Agroapp"/>
        <s v="Agroconsultas"/>
        <s v="Agrofinders"/>
        <s v="Agrofinger"/>
        <s v="Agrofund"/>
        <s v="Agrofy"/>
        <s v="AgroJusto"/>
        <s v="Agrolink"/>
        <s v="AgroPago"/>
        <s v="Agropoints"/>
        <s v="Agropool"/>
        <s v="Agropro"/>
        <s v="AgroRobots"/>
        <s v="Agrosty"/>
        <s v="Albor Agro"/>
        <s v="Algranero.com"/>
        <s v="Amauta"/>
        <s v="Anote"/>
        <s v="Appgro"/>
        <s v="Auravant"/>
        <s v="Avancargo"/>
        <s v="B2B Agri"/>
        <s v="Beeflow"/>
        <s v="Biobot"/>
        <s v="Biodrone"/>
        <s v="Bioheuris"/>
        <s v="Biotecnova"/>
        <s v="Blacksoil"/>
        <s v="BlockAgro"/>
        <s v="Booster AgTech"/>
        <s v="Busco Contratista"/>
        <s v="Cabure"/>
        <s v="Caminos Rurales Inteligentes"/>
        <s v="Camwheat"/>
        <s v="Castor Oil Argentina"/>
        <s v="Cattle Tracking Management (CTM)"/>
        <s v="Ceres Agro"/>
        <s v="Ceres-Demeter"/>
        <s v="Circular"/>
        <s v="ClimateSense"/>
        <s v="Climavista Agro"/>
        <s v="Club Cow"/>
        <s v="Cordoba Technologies"/>
        <s v="Cow Chain"/>
        <s v="Cuthill Agro - Hydroreader"/>
        <s v="deCampoaCampo"/>
        <s v="Deep Agro"/>
        <s v="Digirodeo"/>
        <s v="DTA Latam"/>
        <s v="Ecobella"/>
        <s v="Eiwa"/>
        <s v="Eland"/>
        <s v="Enbaca"/>
        <s v="FarmIn"/>
        <s v="Feria ganadera"/>
        <s v="Flexbit"/>
        <s v="Frontec"/>
        <s v="GarageAgro"/>
        <s v="GeoAgris"/>
        <s v="GeoAgro"/>
        <s v="Gestiónorejana"/>
        <s v="Gestormax"/>
        <s v="Granja Celular"/>
        <s v="HerraAgro"/>
        <s v="Hi-Terra Tecnologias"/>
        <s v="Huella Software"/>
        <s v="Humber"/>
        <s v="INBIOAR SA"/>
        <s v="Inteliagro"/>
        <s v="Innomy"/>
        <s v="Kelpie"/>
        <s v="Kilimo"/>
        <s v="King Agro"/>
        <s v="KumenAgro"/>
        <s v="Kymatec"/>
        <s v="La Rotonda"/>
        <s v="Laurus"/>
        <s v="LESS Industries"/>
        <s v="Maqtec"/>
        <s v="Milar.farm"/>
        <s v="Moovin"/>
        <s v="Nanotica"/>
        <s v="NPKS MyO "/>
        <s v="Ñandú Gestión Agro"/>
        <s v="Omixom Ingeniería"/>
        <s v="OpenVino"/>
        <s v="Octamer"/>
        <s v="Optiagro"/>
        <s v="Pampa Inteligente"/>
        <s v="Physis Agro"/>
        <s v="Ponce Automation"/>
        <s v="Proastics"/>
        <s v="PUMA"/>
        <s v="Rastros"/>
        <s v="S4 Agtech"/>
        <s v="Satellogic"/>
        <s v="SCANTERRA"/>
        <s v="Sheriff Agro"/>
        <s v="Siclo Rural"/>
        <s v="Siembro.com"/>
        <s v="Sima - monitoreo agricola"/>
        <s v="Sismagro"/>
        <s v="Skyagro"/>
        <s v="Smart Cultiva"/>
        <s v="SomosCampo.com"/>
        <s v="Stamm"/>
        <s v="Tambero.com"/>
        <s v="Telegranel"/>
        <s v="The Food Market"/>
        <s v="Tu Rodeo"/>
        <s v="UrsulaGIS"/>
        <s v="Vaqapp"/>
        <s v="Vera Food"/>
        <s v="Verion Agricultura"/>
        <s v="Wiagro - Smart Silo Bag"/>
        <s v="Wincampo"/>
        <s v="Wuabi"/>
        <s v="Zimbiosis"/>
        <s v="Zoomagri"/>
        <s v="Agrotratos"/>
        <s v="Biotop"/>
        <s v="&quot;@Tech&quot; / BeefTrader"/>
        <s v="4milk"/>
        <s v="5ECOS Soluções Sustentáveis"/>
        <s v="adroit Robotics"/>
        <s v="Aegro"/>
        <s v="AgexTec"/>
        <s v="Agres"/>
        <s v="Agri360"/>
        <s v="Agribela"/>
        <s v="AgriConnected"/>
        <s v="Agrilearning"/>
        <s v="Agrimart"/>
        <s v="Agriness"/>
        <s v="Agripoint"/>
        <s v="AgriSchool"/>
        <s v="Agrishare"/>
        <s v="Agrisoft"/>
        <s v="Agrisolus"/>
        <s v="Agritrade"/>
        <s v="AgriTrustChain"/>
        <s v="AgroBold"/>
        <s v="AgroCloud"/>
        <s v="Agrocodex Sistemas"/>
        <s v="Agro Culte"/>
        <s v="Agrodata"/>
        <s v="Agrofficio"/>
        <s v="AgroInfo (Senior)"/>
        <s v="Agroinova"/>
        <s v="AGROINTELI"/>
        <s v="Agrolytica"/>
        <s v="AGROMARRA"/>
        <s v="Agromap"/>
        <s v="Agrometrika"/>
        <s v="Agromic"/>
        <s v="Agronow"/>
        <s v="Agropixel"/>
        <s v="AgroPocket"/>
        <s v="AgroPrecision"/>
        <s v="AGROPRO Monitor"/>
        <s v="AgroResultados"/>
        <s v="Agrorobótica"/>
        <s v="AgroRobotics"/>
        <s v="AGROSAFETY"/>
        <s v="Agrosatelite"/>
        <s v="Agrosentinel"/>
        <s v="Agrosight"/>
        <s v="Agrosmart"/>
        <s v="Agrosolutions"/>
        <s v="Agrotasks"/>
        <s v="Agrotechlink"/>
        <s v="Agrotis"/>
        <s v="AGROTITAN"/>
        <s v="Agrotools"/>
        <s v="Agrotopus"/>
        <s v="AgroV"/>
        <s v="AGRUSDATA"/>
        <s v="Agryo"/>
        <s v="Agvali.com"/>
        <s v="Aimirim"/>
        <s v="ALGAE Biotecnologia"/>
        <s v="Alluagro"/>
        <s v="Altave"/>
        <s v="Aquabit"/>
        <s v="ARPAC"/>
        <s v="Arvus (Hexagon Agriculture)"/>
        <s v="Audsat"/>
        <s v="Aurratech"/>
        <s v="Avant Agro"/>
        <s v="Ballagro"/>
        <s v="Bart.Digital"/>
        <s v="BBQ - Brazil Beef Quality"/>
        <s v="BeeAgro"/>
        <s v="Beeftec"/>
        <s v="BeGreeen Boulevard"/>
        <s v="Binova"/>
        <s v="Bio Controle"/>
        <s v="Biocana"/>
        <s v="BioClone"/>
        <s v="Biovalens"/>
        <s v="Birdview"/>
        <s v="Boi na Linha"/>
        <s v="BovControl"/>
        <s v="BR3 Agrotecnologia"/>
        <s v="Brabov"/>
        <s v="BRID solucoes"/>
        <s v="BUG Agentes Biologicos (Koppert)"/>
        <s v="CargoX"/>
        <s v="CBC Agronegocios"/>
        <s v="Central do Boi"/>
        <s v="Chip Inside -  CowMed"/>
        <s v="Climatempo - Agroclima Pro"/>
        <s v="Cloud CRM"/>
        <s v="Colly"/>
        <s v="CromAI"/>
        <s v="Cropman"/>
        <s v="Cropview"/>
        <s v="C&amp;L Biotech"/>
        <s v="DATACOPER"/>
        <s v="DATAGRO Markets"/>
        <s v="DataMatte"/>
        <s v="DigiFarmz"/>
        <s v="DroneMapp"/>
        <s v="DronEng"/>
        <s v="Drop Agricultura"/>
        <s v="DropScope"/>
        <s v="E-AWARE"/>
        <s v="E-ctare"/>
        <s v="E-Laudo"/>
        <s v="Ecotrace"/>
        <s v="Eirene Solutions"/>
        <s v="Eleva Aero"/>
        <s v="Elio"/>
        <s v="ELO BIOMASS"/>
        <s v="Elysios"/>
        <s v="ENALTA"/>
        <s v="Entologics"/>
        <s v="Escola Agro"/>
        <s v="Falker"/>
        <s v="Farmbox"/>
        <s v="FARM FRESH"/>
        <s v="Farmlogics"/>
        <s v="FARM Solutions"/>
        <s v="Farmtrader"/>
        <s v="Fast Agro"/>
        <s v="Fazen"/>
        <s v="Fazenda Rentável"/>
        <s v="Fishtag"/>
        <s v="Flowins"/>
        <s v="Gatec"/>
        <s v="Geaap"/>
        <s v="Genesis Group / Pari Passu"/>
        <s v="Genica"/>
        <s v="Geociclo"/>
        <s v="Geocrop"/>
        <s v="Geo Drones"/>
        <s v="Geospace"/>
        <s v="Geplant Tecnologia Forestal"/>
        <s v="Gerente Boviplan"/>
        <s v="Gestao Agropecuaria"/>
        <s v="Gira"/>
        <s v="Go! Horti"/>
        <s v="GoFarms"/>
        <s v="Goomer"/>
        <s v="GRA Agricola"/>
        <s v="Grão Direto"/>
        <s v="Grão Online"/>
        <s v="HF Rural"/>
        <s v="Hidrofito"/>
        <s v="Hiib"/>
        <s v="HomePonic"/>
        <s v="Horus Aeronaves"/>
        <s v="IBI Agentes Biológicos"/>
        <s v="IBRA"/>
        <s v="iCrop"/>
        <s v="IDMAQ"/>
        <s v="InCeres"/>
        <s v="Inflor"/>
        <s v="Inobram"/>
        <s v="Inprenha"/>
        <s v="Instaagro"/>
        <s v="Intergado"/>
        <s v="IRRIGER"/>
        <s v="ISCA"/>
        <s v="iSolis Brasilis"/>
        <s v="IZAgro"/>
        <s v="Jetbov"/>
        <s v="JV Biotec"/>
        <s v="KARAVEL / Bitgrain"/>
        <s v="Kersys"/>
        <s v="LabFor"/>
        <s v="labmet"/>
        <s v="LABORSAN"/>
        <s v="Laticin"/>
        <s v="Leaf"/>
        <s v="LeBov"/>
        <s v="Lifclick"/>
        <s v="Lotan Agrosciences"/>
        <s v="m2agro"/>
        <s v="Macrofen"/>
        <s v="Mafes"/>
        <s v="Mapear"/>
        <s v="MAQFACIL"/>
        <s v="MFRURAL"/>
        <s v="MICROGEO"/>
        <s v="Milkchain"/>
        <s v="MODCLIMA"/>
        <s v="Moeda"/>
        <s v="Multbovinos"/>
        <s v="MVISIA"/>
        <s v="Myleus"/>
        <s v="Nagro"/>
        <s v="Neo Partner"/>
        <s v="NextAgro"/>
        <s v="NIR4SUGAR"/>
        <s v="NONG"/>
        <s v="Nucleário"/>
        <s v="Nutriens"/>
        <s v="NUVEM UAV"/>
        <s v="Ocean Drop"/>
        <s v="Olho Do Dono"/>
        <s v="Onfarm"/>
        <s v="Opaeh Urban Farming"/>
        <s v="Openeem"/>
        <s v="Oraculo Meteorologia"/>
        <s v="Osalim"/>
        <s v="PangeiaBiotech"/>
        <s v="Pentagro"/>
        <s v="Perfarm"/>
        <s v="Perfect Flight"/>
        <s v="Permutagro"/>
        <s v="PersonalBov"/>
        <s v="PesaFacil"/>
        <s v="PIX FORCE"/>
        <s v="Plante SEMPRE"/>
        <s v="PLUVI.ON"/>
        <s v="Pragas.com"/>
        <s v="ProdutorAgro"/>
        <s v="PROMIP"/>
        <s v="PRO SOLUS"/>
        <s v="PRX Solucoes"/>
        <s v="Qfir"/>
        <s v="Raks"/>
        <s v="Rhizotec"/>
        <s v="Rural Sale"/>
        <s v="RuralTech"/>
        <s v="SACI"/>
        <s v="Safe Trace"/>
        <s v="SAGRO"/>
        <s v="SciCrop"/>
        <s v="SEAS Agro"/>
        <s v="Seed Rain"/>
        <s v="Seedz"/>
        <s v="SENSAIOTECH"/>
        <s v="Sensix"/>
        <s v="SIAGRI"/>
        <s v="Siloverde"/>
        <s v="Simbiose"/>
        <s v="Simova - Bob.Agro"/>
        <s v="Simplefarm"/>
        <s v="Singra"/>
        <s v="SINTECSYS Agtech"/>
        <s v="SISTEMA IRRIGA"/>
        <s v="SkyDrones"/>
        <s v="SmartAgri"/>
        <s v="SmartBio / Smartbreeder"/>
        <s v="SmartFazendas"/>
        <s v="SmartSensing - WEEDit"/>
        <s v="Smart Yeast"/>
        <s v="Solinftec"/>
        <s v="Solubio"/>
        <s v="Sontra"/>
        <s v="SpecLab / SpecSolo"/>
        <s v="Stresscan"/>
        <s v="Strider (Syngenta)"/>
        <s v="SW Rural Agricola"/>
        <s v="TATIL Fish"/>
        <s v="Tbit"/>
        <s v="Tecnicontrol"/>
        <s v="Termoplex"/>
        <s v="TERRAMAGNA"/>
        <s v="THINKMILK"/>
        <s v="TRACE PACK"/>
        <s v="TREEVIA"/>
        <s v="Uller"/>
        <s v="Unigeo"/>
        <s v="Union Farm"/>
        <s v="unisystem"/>
        <s v="Velbrax Agro"/>
        <s v="VIGNIS"/>
        <s v="Vigor Brasil Agrosciences"/>
        <s v="VITAFORT"/>
        <s v="VitalForce"/>
        <s v="Webgados"/>
        <s v="Xmobots"/>
        <s v="YouAgro"/>
        <s v="Z2S Sistemas Automáticos"/>
        <s v="Zaply"/>
        <s v="zeus agrotech"/>
        <s v="Agraap"/>
        <s v="Agribots"/>
        <s v="Agriculturers (Agriversity)"/>
        <s v="AgroCounter"/>
        <s v="Agronometrics"/>
        <s v="AgroPartner"/>
        <s v="AgroPrecisión"/>
        <s v="AgroPrime"/>
        <s v="Agroreports"/>
        <s v="Agrosat"/>
        <s v="Agrosoft"/>
        <s v="AGUACONTROL"/>
        <s v="Andes Crop Science"/>
        <s v="Avance Biotecnologies"/>
        <s v="Biogram"/>
        <s v="BioInsumos Nativa"/>
        <s v="BioPacific"/>
        <s v="Bioticsol"/>
        <s v="Botanical Solutions - Botistrop"/>
        <s v="Captahydro"/>
        <s v="Chile Botanics"/>
        <s v="Crop Monitor"/>
        <s v="Ctrax"/>
        <s v="Eco2mix"/>
        <s v="Ecomida"/>
        <s v="Fishextend"/>
        <s v="Frutidron"/>
        <s v="Hidrograss"/>
        <s v="Hubcrop"/>
        <s v="IctioBiotic"/>
        <s v="Instacrops"/>
        <s v="Intelag"/>
        <s v="Inveran"/>
        <s v="LemSystems"/>
        <s v="Likid (Aquacents)"/>
        <s v="Munani"/>
        <s v="neltu.me"/>
        <s v="NEOAG"/>
        <s v="NotCo"/>
        <s v="Novalact Life Sciences"/>
        <s v="Pall Agrotechnology"/>
        <s v="Phage Technologies S.A."/>
        <s v="Polynatural"/>
        <s v="Protome"/>
        <s v="Reset Technologies"/>
        <s v="Rhizomics Biotech"/>
        <s v="SmartHarvest"/>
        <s v="SwineSmart"/>
        <s v="TCIT Web Solutions"/>
        <s v="Tecnovum"/>
        <s v="Top Harvest"/>
        <s v="UAV-IQ"/>
        <s v="WiseConn"/>
        <s v="Advector"/>
        <s v="Agrapp"/>
        <s v="Agro Market"/>
        <s v="Agrocontrol"/>
        <s v="AgroLevels"/>
        <s v="Agromall"/>
        <s v="Agrowin"/>
        <s v="Agruppa"/>
        <s v="Bialtec"/>
        <s v="Coffee Agenda"/>
        <s v="Comerxión - Software de Gestión Piscícola"/>
        <s v="Comproagro"/>
        <s v="Croper"/>
        <s v="Cultivando Futuro"/>
        <s v="Ecotecma"/>
        <s v="Farmapp"/>
        <s v="Frubana"/>
        <s v="Grou"/>
        <s v="IncluirTec"/>
        <s v="Lynks"/>
        <s v="Mercadoni"/>
        <s v="Siembraviva"/>
        <s v="Simple Agri"/>
        <s v="Sioma"/>
        <s v="Sobiotech"/>
        <s v="Ura.Farm"/>
        <s v="Waruwa"/>
        <s v="ClearLeaf"/>
        <s v="RemoraXYZ"/>
        <s v="AgroScan"/>
        <s v="Bitpro"/>
        <s v="Chispa Rural"/>
        <s v="Affogato Network"/>
        <s v="Pyflor"/>
        <s v="Agrocentral"/>
        <s v="Farm Credibly"/>
        <s v="Revofarm"/>
        <s v="Agribest"/>
        <s v="Agrimercante"/>
        <s v="Agron Solutions"/>
        <s v="Biofabrica Siglo XXI"/>
        <s v="Biomex"/>
        <s v="DerTek"/>
        <s v="Eat Limmo"/>
        <s v="GeniusFoods"/>
        <s v="HeartBest"/>
        <s v="Lluvia sólida"/>
        <s v="Luxelare"/>
        <s v="Preemar"/>
        <s v="Red Maceta"/>
        <s v="Solena Verde"/>
        <s v="Sprouders"/>
        <s v="Tierra del Monte"/>
        <s v="Evolo"/>
        <s v="Advanced Biocontrollers"/>
        <s v="Agrobiológicos de Panamá"/>
        <s v="A&amp;S Tecnologias"/>
        <s v="Sustentap"/>
        <s v="Agromarketing"/>
        <s v="Agrintell"/>
        <s v="Agrocredit Peru"/>
        <s v="Agroinvesting"/>
        <s v="Bio Natural Solutions Peru"/>
        <s v="Conectagro"/>
        <s v="DMS Peru"/>
        <s v="Foodbox"/>
        <s v="Freshmart"/>
        <s v="Jellyfish Biorobotics"/>
        <s v="Nisira"/>
        <s v="Qaira"/>
        <s v="RITEC"/>
        <s v="Sinba"/>
        <s v="SinergiaTech - Agros"/>
        <s v="Space Ag"/>
        <s v="Spacedat"/>
        <s v="Yupibots"/>
        <s v="D' Market Movers"/>
        <s v="Agromote"/>
        <s v="Agronóstico"/>
        <s v="Agrotrack"/>
        <s v="CampoMercado"/>
        <s v="Drone.UY"/>
        <s v="Ganado360"/>
        <s v="IEE tech - Chipsafer"/>
        <s v="Irricontrol"/>
        <s v="Krooping"/>
        <s v="negoAgro"/>
        <s v="Okara Tech"/>
        <s v="Orejano"/>
        <s v="Rizoma"/>
        <s v="Rural UY"/>
        <s v="SanDiego Softworks - Lugus"/>
        <s v="SERC"/>
        <s v="Trasemgra"/>
        <s v="Tucampo"/>
        <s v="Ubi"/>
        <s v="Vendagro"/>
        <s v="Zafrales"/>
      </sharedItems>
    </cacheField>
    <cacheField name="Region" numFmtId="0">
      <sharedItems count="3">
        <s v="South America"/>
        <s v="Central America"/>
        <s v="North America (Mexico)"/>
      </sharedItems>
    </cacheField>
    <cacheField name="Headquarters" numFmtId="0">
      <sharedItems containsBlank="1" count="19">
        <s v="Argentina"/>
        <s v="Bolivia"/>
        <s v="Brazil"/>
        <s v="Chile"/>
        <s v="Colombia"/>
        <s v="Costa Rica"/>
        <s v="Ecuador"/>
        <s v="Guatemala"/>
        <s v="Honduras"/>
        <s v="Jamaica"/>
        <s v="Mexico"/>
        <s v="Nicaragua"/>
        <s v="Panama"/>
        <s v="Paraguay"/>
        <s v="Peru"/>
        <s v="Trinidad and Tobago"/>
        <s v="Uruguay"/>
        <m u="1"/>
        <s v="New Brazil" u="1"/>
      </sharedItems>
    </cacheField>
    <cacheField name="Status" numFmtId="0">
      <sharedItems containsBlank="1" count="3">
        <s v="Alive"/>
        <s v="Closed"/>
        <m u="1"/>
      </sharedItems>
    </cacheField>
    <cacheField name="Count" numFmtId="0">
      <sharedItems containsSemiMixedTypes="0" containsString="0" containsNumber="1" containsInteger="1" minValue="0" maxValue="1"/>
    </cacheField>
    <cacheField name="AgTech Sector" numFmtId="0">
      <sharedItems containsBlank="1" count="12">
        <s v="Big Data &amp; Precision Agriculture"/>
        <s v="Trading Platforms, Outsourcing and Financing"/>
        <s v="Farm Management &amp; Information &amp; Education Services"/>
        <s v="Farm Mechanization &amp; Automation"/>
        <s v="Genetics, Crop Protection &amp; Animal Welfare"/>
        <s v="Supply Chain Technologies"/>
        <s v="Bioenergy, Biomaterials &amp; Other Renewables"/>
        <s v="Innovative Food &amp; Care Products &amp; Services"/>
        <s v="Novel Farming Systems"/>
        <m u="1"/>
        <s v="New" u="1"/>
        <s v="Innovative Food Products &amp; Services" u="1"/>
      </sharedItems>
    </cacheField>
    <cacheField name="Sub-Sector" numFmtId="0">
      <sharedItems containsBlank="1" count="53">
        <s v="Remote Sensors &amp; Field Monitoring"/>
        <s v="Marketplaces for Inputs, Products &amp; Services"/>
        <s v="Data Analytics &amp; Decision Support Technologies"/>
        <s v="Training, Education &amp; Farm Community Services"/>
        <s v="Machinery Sharing &amp; Contractor Outsourcing Platforms"/>
        <s v="Innovative Payment, Financing &amp; Marketing Platforms"/>
        <s v="Farm Management Software &amp; Consulting Services"/>
        <s v="Water &amp; Irrigation Systems"/>
        <s v="Biologicals (Biostimulants, Biopesticides, Biofertilizers)"/>
        <s v="Food &amp; Ag Logistics &amp; Storage solutions"/>
        <s v="Other seed &amp; animal solutions"/>
        <s v="Labor Technologies, Robotics &amp; Autonomous Machinery"/>
        <s v="Plant Genetics (biotechnology)"/>
        <s v="Food Traceability &amp; Safety"/>
        <s v="Logistics &amp; Transportation data"/>
        <s v="Biofuels"/>
        <s v="Integrated Hardware &amp; Software Solutions (IoT)"/>
        <s v="Biomaterials"/>
        <s v="Sustainable Proteins"/>
        <s v="Innovative Materials &amp; Applications"/>
        <s v="Urban &amp; Indoor Farming"/>
        <s v="Farm to Consumer Marketing"/>
        <s v="Drones &amp; Satellite Imagery"/>
        <s v="Waste Mitigation &amp; Waste Treatment"/>
        <s v="New Ingredients &amp; Flavors"/>
        <s v="Weather and Market Data"/>
        <s v="Smart Contracts &amp; Digital Certification"/>
        <s v="Insurance &amp; Risk Management Services"/>
        <s v="Soil Analysis &amp; Landscape Assessment"/>
        <s v="Industrial Processes &amp; Materials"/>
        <s v="Innovative Food Processing"/>
        <s v="Aquaculture &amp; Hydroponics Systems &amp; Technologies"/>
        <s v="Functional Foods, Beverages &amp; Care"/>
        <s v="Fertilizers"/>
        <s v="Food Marketplaces, Online Groceries &amp; New Sales Channels"/>
        <s v="Animal Nutrition &amp; Health"/>
        <s v="Other renewable energies"/>
        <s v="Food processing management software"/>
        <s v="Livestock &amp; Dairy Solutions"/>
        <s v="Active &amp; Intelligent Conditioning &amp; Packaging"/>
        <s v="Online groceries"/>
        <s v="Innovation in Soil &amp; Water Conservation"/>
        <s v="Biosensors"/>
        <m u="1"/>
        <s v="Functional Foods &amp; Beverages" u="1"/>
        <s v="Innovative materials and applications" u="1"/>
        <s v="Other seed &amp; crop solutions" u="1"/>
        <s v="Risk Management Services" u="1"/>
        <s v="Food Marketplaces &amp; Online Groceries" u="1"/>
        <s v="Soil analysis" u="1"/>
        <s v="Training &amp; Education" u="1"/>
        <s v="Other seed solutions" u="1"/>
        <s v="Farm Management Software" u="1"/>
      </sharedItems>
    </cacheField>
    <cacheField name="Vertical" numFmtId="0">
      <sharedItems containsBlank="1" count="13">
        <s v="Broad Farming"/>
        <s v="Row Crops"/>
        <s v="Permanent Crops"/>
        <s v="Bioenergy"/>
        <s v="Livestock"/>
        <s v="Food, Beverages &amp; Care"/>
        <s v="Fresh produce"/>
        <s v="Specialty crops"/>
        <s v="Fisheries &amp; aquaculture"/>
        <s v="Forestry"/>
        <m u="1"/>
        <s v="Food &amp; Beverages" u="1"/>
        <s v="Consumers" u="1"/>
      </sharedItems>
    </cacheField>
    <cacheField name="Livestock detail" numFmtId="0">
      <sharedItems containsBlank="1"/>
    </cacheField>
    <cacheField name="Crop detail" numFmtId="0">
      <sharedItems containsBlank="1"/>
    </cacheField>
    <cacheField name="Year" numFmtId="0">
      <sharedItems containsBlank="1" containsMixedTypes="1" containsNumber="1" containsInteger="1" minValue="2000" maxValue="2019" count="22">
        <n v="2015"/>
        <n v="2017"/>
        <n v="2018"/>
        <n v="2007"/>
        <n v="2011"/>
        <n v="2016"/>
        <n v="2012"/>
        <n v="2019"/>
        <n v="2010"/>
        <n v="2014"/>
        <n v="2013"/>
        <s v="1990s"/>
        <n v="2009"/>
        <n v="2004"/>
        <m/>
        <n v="2003"/>
        <n v="2001"/>
        <n v="2005"/>
        <n v="2000"/>
        <n v="2008"/>
        <n v="2006"/>
        <n v="200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5">
  <r>
    <s v="Acronex"/>
    <s v="South America"/>
    <x v="0"/>
    <x v="0"/>
    <n v="1"/>
    <s v="Big Data &amp; Precision Agriculture"/>
    <s v="Remote Sensors &amp; Field Monitoring"/>
    <s v="Broad Farming"/>
    <m/>
    <m/>
    <n v="2015"/>
    <s v="http://www.acronex.com"/>
    <s v="Yes"/>
    <s v="No"/>
    <s v="No"/>
    <s v="No"/>
    <s v="Yes"/>
    <s v="Yes"/>
    <s v="Yes"/>
    <s v="No"/>
    <n v="1"/>
    <n v="0"/>
    <n v="0"/>
    <n v="0"/>
    <n v="1"/>
    <n v="1"/>
    <n v="1"/>
    <n v="0"/>
    <m/>
    <x v="0"/>
  </r>
  <r>
    <s v="Agreemarket"/>
    <s v="South America"/>
    <x v="0"/>
    <x v="0"/>
    <n v="1"/>
    <s v="Trading Platforms, Outsourcing and Financing"/>
    <s v="Marketplaces for Inputs, Products &amp; Services"/>
    <s v="Row Crops"/>
    <m/>
    <m/>
    <n v="2017"/>
    <s v="http://www.agreemarket.com"/>
    <s v="No"/>
    <s v="No"/>
    <s v="No"/>
    <s v="Yes"/>
    <s v="No"/>
    <s v="No"/>
    <s v="No"/>
    <s v="No"/>
    <n v="0"/>
    <n v="0"/>
    <n v="0"/>
    <n v="1"/>
    <n v="0"/>
    <n v="0"/>
    <n v="0"/>
    <n v="0"/>
    <m/>
    <x v="0"/>
  </r>
  <r>
    <s v="Agrired"/>
    <s v="South America"/>
    <x v="0"/>
    <x v="0"/>
    <n v="1"/>
    <s v="Trading Platforms, Outsourcing and Financing"/>
    <s v="Marketplaces for Inputs, Products &amp; Services"/>
    <s v="Broad Farming"/>
    <m/>
    <m/>
    <n v="2018"/>
    <s v="http://www.agrired.com"/>
    <s v="No"/>
    <s v="No"/>
    <s v="No"/>
    <s v="No"/>
    <s v="No"/>
    <s v="No"/>
    <s v="No"/>
    <s v="No"/>
    <n v="0"/>
    <n v="0"/>
    <n v="0"/>
    <n v="0"/>
    <n v="0"/>
    <n v="0"/>
    <n v="0"/>
    <n v="0"/>
    <m/>
    <x v="0"/>
  </r>
  <r>
    <s v="Agroads"/>
    <s v="South America"/>
    <x v="0"/>
    <x v="0"/>
    <n v="1"/>
    <s v="Trading Platforms, Outsourcing and Financing"/>
    <s v="Marketplaces for Inputs, Products &amp; Services"/>
    <s v="Broad Farming"/>
    <m/>
    <m/>
    <n v="2007"/>
    <s v="http://www.agroads.com.ar"/>
    <s v="No"/>
    <s v="No"/>
    <s v="No"/>
    <s v="No"/>
    <s v="No"/>
    <s v="No"/>
    <s v="Yes"/>
    <s v="No"/>
    <n v="0"/>
    <n v="0"/>
    <n v="0"/>
    <n v="0"/>
    <n v="0"/>
    <n v="0"/>
    <n v="1"/>
    <n v="0"/>
    <m/>
    <x v="0"/>
  </r>
  <r>
    <s v="Agroapp"/>
    <s v="South America"/>
    <x v="0"/>
    <x v="0"/>
    <n v="1"/>
    <s v="Big Data &amp; Precision Agriculture"/>
    <s v="Data Analytics &amp; Decision Support Technologies"/>
    <s v="Row Crops"/>
    <m/>
    <m/>
    <n v="2015"/>
    <s v="http://www.agroapparg.com"/>
    <s v="Yes"/>
    <s v="Yes"/>
    <s v="Yes"/>
    <s v="No"/>
    <s v="Yes"/>
    <s v="Yes"/>
    <s v="No"/>
    <s v="No"/>
    <n v="1"/>
    <n v="1"/>
    <n v="1"/>
    <n v="0"/>
    <n v="1"/>
    <n v="1"/>
    <n v="0"/>
    <n v="0"/>
    <m/>
    <x v="0"/>
  </r>
  <r>
    <s v="Agroconsultas"/>
    <s v="South America"/>
    <x v="0"/>
    <x v="0"/>
    <n v="1"/>
    <s v="Farm Management &amp; Information &amp; Education Services"/>
    <s v="Training, Education &amp; Farm Community Services"/>
    <s v="Broad Farming"/>
    <m/>
    <m/>
    <n v="2011"/>
    <s v="http://www.agroconsultasonline.com.ar"/>
    <s v="No"/>
    <s v="No"/>
    <s v="No"/>
    <s v="No"/>
    <s v="No"/>
    <s v="No"/>
    <s v="No"/>
    <s v="No"/>
    <n v="0"/>
    <n v="0"/>
    <n v="0"/>
    <n v="0"/>
    <n v="0"/>
    <n v="0"/>
    <n v="0"/>
    <n v="0"/>
    <s v="Federico Bert"/>
    <x v="0"/>
  </r>
  <r>
    <s v="Agrofinders"/>
    <s v="South America"/>
    <x v="0"/>
    <x v="0"/>
    <n v="1"/>
    <s v="Trading Platforms, Outsourcing and Financing"/>
    <s v="Machinery Sharing &amp; Contractor Outsourcing Platforms"/>
    <s v="Broad Farming"/>
    <m/>
    <m/>
    <n v="2016"/>
    <s v="http://www.agrofinders.com"/>
    <s v="No"/>
    <s v="No"/>
    <s v="No"/>
    <s v="No"/>
    <s v="No"/>
    <s v="Yes"/>
    <s v="Yes"/>
    <s v="No"/>
    <n v="0"/>
    <n v="0"/>
    <n v="0"/>
    <n v="0"/>
    <n v="0"/>
    <n v="1"/>
    <n v="1"/>
    <n v="0"/>
    <m/>
    <x v="0"/>
  </r>
  <r>
    <s v="Agrofinger"/>
    <s v="South America"/>
    <x v="0"/>
    <x v="0"/>
    <n v="1"/>
    <s v="Big Data &amp; Precision Agriculture"/>
    <s v="Data Analytics &amp; Decision Support Technologies"/>
    <s v="Row Crops"/>
    <m/>
    <m/>
    <n v="2015"/>
    <s v="http://www.agrofinger.wordpress.com"/>
    <s v="No"/>
    <s v="No"/>
    <s v="No"/>
    <s v="No"/>
    <s v="No"/>
    <s v="No"/>
    <s v="No"/>
    <s v="No"/>
    <n v="0"/>
    <n v="0"/>
    <n v="0"/>
    <n v="0"/>
    <n v="0"/>
    <n v="0"/>
    <n v="0"/>
    <n v="0"/>
    <s v="Viviana Gonzalez"/>
    <x v="1"/>
  </r>
  <r>
    <s v="Agrofund"/>
    <s v="South America"/>
    <x v="0"/>
    <x v="0"/>
    <n v="1"/>
    <s v="Trading Platforms, Outsourcing and Financing"/>
    <s v="Innovative Payment, Financing &amp; Marketing Platforms"/>
    <s v="Broad Farming"/>
    <m/>
    <m/>
    <n v="2017"/>
    <s v="http://www.agrofund.com.ar"/>
    <s v="No"/>
    <s v="No"/>
    <s v="No"/>
    <s v="No"/>
    <s v="No"/>
    <s v="No"/>
    <s v="No"/>
    <s v="No"/>
    <n v="0"/>
    <n v="0"/>
    <n v="0"/>
    <n v="0"/>
    <n v="0"/>
    <n v="0"/>
    <n v="0"/>
    <n v="0"/>
    <s v="Tomás Manuel Vega"/>
    <x v="0"/>
  </r>
  <r>
    <s v="Agrofy"/>
    <s v="South America"/>
    <x v="0"/>
    <x v="0"/>
    <n v="1"/>
    <s v="Trading Platforms, Outsourcing and Financing"/>
    <s v="Marketplaces for Inputs, Products &amp; Services"/>
    <s v="Broad Farming"/>
    <m/>
    <m/>
    <n v="2016"/>
    <s v="http://www.agrofy.com"/>
    <s v="No"/>
    <s v="No"/>
    <s v="No"/>
    <s v="No"/>
    <s v="No"/>
    <s v="No"/>
    <s v="No"/>
    <s v="No"/>
    <n v="0"/>
    <n v="0"/>
    <n v="0"/>
    <n v="0"/>
    <n v="0"/>
    <n v="0"/>
    <n v="0"/>
    <n v="0"/>
    <m/>
    <x v="0"/>
  </r>
  <r>
    <s v="AgroJusto"/>
    <s v="South America"/>
    <x v="0"/>
    <x v="0"/>
    <n v="1"/>
    <s v="Trading Platforms, Outsourcing and Financing"/>
    <s v="Marketplaces for Inputs, Products &amp; Services"/>
    <s v="Broad Farming"/>
    <m/>
    <m/>
    <n v="2018"/>
    <s v="http://www.agrojusto.com.ar"/>
    <s v="No"/>
    <s v="No"/>
    <s v="No"/>
    <s v="No"/>
    <s v="No"/>
    <s v="No"/>
    <s v="No"/>
    <s v="No"/>
    <n v="0"/>
    <n v="0"/>
    <n v="0"/>
    <n v="0"/>
    <n v="0"/>
    <n v="0"/>
    <n v="0"/>
    <n v="0"/>
    <s v="Maria Fernanda Bonesso"/>
    <x v="1"/>
  </r>
  <r>
    <s v="Agrolink"/>
    <s v="South America"/>
    <x v="0"/>
    <x v="0"/>
    <n v="1"/>
    <s v="Trading Platforms, Outsourcing and Financing"/>
    <s v="Marketplaces for Inputs, Products &amp; Services"/>
    <s v="Broad Farming"/>
    <m/>
    <m/>
    <n v="2017"/>
    <s v="http://www.agrolink.com.ar"/>
    <s v="No"/>
    <s v="No"/>
    <s v="No"/>
    <s v="No"/>
    <s v="No"/>
    <s v="Yes"/>
    <s v="Yes"/>
    <s v="No"/>
    <n v="0"/>
    <n v="0"/>
    <n v="0"/>
    <n v="0"/>
    <n v="0"/>
    <n v="1"/>
    <n v="1"/>
    <n v="0"/>
    <m/>
    <x v="0"/>
  </r>
  <r>
    <s v="AgroPago"/>
    <s v="South America"/>
    <x v="0"/>
    <x v="0"/>
    <n v="1"/>
    <s v="Trading Platforms, Outsourcing and Financing"/>
    <s v="Innovative Payment, Financing &amp; Marketing Platforms"/>
    <s v="Broad Farming"/>
    <m/>
    <m/>
    <n v="2017"/>
    <s v="http://www.agropago.com"/>
    <s v="No"/>
    <s v="No"/>
    <s v="No"/>
    <s v="No"/>
    <s v="No"/>
    <s v="No"/>
    <s v="No"/>
    <s v="No"/>
    <n v="0"/>
    <n v="0"/>
    <n v="0"/>
    <n v="0"/>
    <n v="0"/>
    <n v="0"/>
    <n v="0"/>
    <n v="0"/>
    <m/>
    <x v="0"/>
  </r>
  <r>
    <s v="Agropoints"/>
    <s v="South America"/>
    <x v="0"/>
    <x v="0"/>
    <n v="1"/>
    <s v="Trading Platforms, Outsourcing and Financing"/>
    <s v="Marketplaces for Inputs, Products &amp; Services"/>
    <s v="Broad Farming"/>
    <m/>
    <m/>
    <n v="2012"/>
    <s v="http://www.agropoints.com"/>
    <s v="No"/>
    <s v="No"/>
    <s v="No"/>
    <s v="No"/>
    <s v="No"/>
    <s v="No"/>
    <s v="No"/>
    <s v="No"/>
    <n v="0"/>
    <n v="0"/>
    <n v="0"/>
    <n v="0"/>
    <n v="0"/>
    <n v="0"/>
    <n v="0"/>
    <n v="0"/>
    <s v="Patricio Bacigalupo"/>
    <x v="0"/>
  </r>
  <r>
    <s v="Agropool"/>
    <s v="South America"/>
    <x v="0"/>
    <x v="1"/>
    <n v="0"/>
    <s v="Trading Platforms, Outsourcing and Financing"/>
    <s v="Marketplaces for Inputs, Products &amp; Services"/>
    <s v="Broad Farming"/>
    <m/>
    <m/>
    <n v="2017"/>
    <s v="http://www.agro-pool.com"/>
    <s v="No"/>
    <s v="No"/>
    <s v="No"/>
    <s v="No"/>
    <s v="No"/>
    <s v="No"/>
    <s v="No"/>
    <s v="No"/>
    <n v="0"/>
    <n v="0"/>
    <n v="0"/>
    <n v="0"/>
    <n v="0"/>
    <n v="0"/>
    <n v="0"/>
    <n v="0"/>
    <m/>
    <x v="0"/>
  </r>
  <r>
    <s v="Agropro"/>
    <s v="South America"/>
    <x v="0"/>
    <x v="0"/>
    <n v="1"/>
    <s v="Farm Management &amp; Information &amp; Education Services"/>
    <s v="Farm Management Software &amp; Consulting Services"/>
    <s v="Broad Farming"/>
    <m/>
    <m/>
    <n v="2019"/>
    <s v="http://www.agropro.ag"/>
    <s v="No"/>
    <s v="No"/>
    <s v="No"/>
    <s v="No"/>
    <s v="No"/>
    <s v="No"/>
    <s v="Yes"/>
    <s v="No"/>
    <n v="0"/>
    <n v="0"/>
    <n v="0"/>
    <n v="0"/>
    <n v="0"/>
    <n v="0"/>
    <n v="1"/>
    <n v="0"/>
    <m/>
    <x v="2"/>
  </r>
  <r>
    <s v="AgroRobots"/>
    <s v="South America"/>
    <x v="0"/>
    <x v="1"/>
    <n v="0"/>
    <s v="Farm Mechanization &amp; Automation"/>
    <s v="Water &amp; Irrigation Systems"/>
    <s v="Row Crops"/>
    <m/>
    <m/>
    <n v="2016"/>
    <s v="http://www.agrorobots.com"/>
    <s v="No"/>
    <s v="No"/>
    <s v="No"/>
    <s v="No"/>
    <s v="No"/>
    <s v="No"/>
    <s v="No"/>
    <s v="No"/>
    <n v="0"/>
    <n v="0"/>
    <n v="0"/>
    <n v="0"/>
    <n v="0"/>
    <n v="0"/>
    <n v="0"/>
    <n v="0"/>
    <s v="Carlos Miguens"/>
    <x v="0"/>
  </r>
  <r>
    <s v="Agrosty"/>
    <s v="South America"/>
    <x v="0"/>
    <x v="0"/>
    <n v="1"/>
    <s v="Big Data &amp; Precision Agriculture"/>
    <s v="Data Analytics &amp; Decision Support Technologies"/>
    <s v="Row Crops"/>
    <m/>
    <m/>
    <n v="2017"/>
    <s v="http://www.agrosty.com"/>
    <s v="No"/>
    <s v="No"/>
    <s v="Yes"/>
    <s v="No"/>
    <s v="Yes"/>
    <s v="Yes"/>
    <s v="No"/>
    <s v="No"/>
    <n v="0"/>
    <n v="0"/>
    <n v="1"/>
    <n v="0"/>
    <n v="1"/>
    <n v="1"/>
    <n v="0"/>
    <n v="0"/>
    <m/>
    <x v="0"/>
  </r>
  <r>
    <s v="Albor Agro"/>
    <s v="South America"/>
    <x v="0"/>
    <x v="0"/>
    <n v="1"/>
    <s v="Farm Management &amp; Information &amp; Education Services"/>
    <s v="Farm Management Software &amp; Consulting Services"/>
    <s v="Broad Farming"/>
    <m/>
    <m/>
    <n v="2010"/>
    <s v="http://www.alboragro.com"/>
    <s v="No"/>
    <s v="No"/>
    <s v="No"/>
    <s v="No"/>
    <s v="No"/>
    <s v="No"/>
    <s v="No"/>
    <s v="No"/>
    <n v="0"/>
    <n v="0"/>
    <n v="0"/>
    <n v="0"/>
    <n v="0"/>
    <n v="0"/>
    <n v="0"/>
    <n v="0"/>
    <m/>
    <x v="0"/>
  </r>
  <r>
    <s v="Algranero.com"/>
    <s v="South America"/>
    <x v="0"/>
    <x v="0"/>
    <n v="1"/>
    <s v="Trading Platforms, Outsourcing and Financing"/>
    <s v="Marketplaces for Inputs, Products &amp; Services"/>
    <s v="Broad Farming"/>
    <m/>
    <m/>
    <n v="2017"/>
    <s v="http://www.algranero.com"/>
    <s v="No"/>
    <s v="No"/>
    <s v="No"/>
    <s v="No"/>
    <s v="No"/>
    <s v="Yes"/>
    <s v="Yes"/>
    <s v="No"/>
    <n v="0"/>
    <n v="0"/>
    <n v="0"/>
    <n v="0"/>
    <n v="0"/>
    <n v="1"/>
    <n v="1"/>
    <n v="0"/>
    <m/>
    <x v="2"/>
  </r>
  <r>
    <s v="Amauta"/>
    <s v="South America"/>
    <x v="0"/>
    <x v="0"/>
    <n v="1"/>
    <s v="Genetics, Crop Protection &amp; Animal Welfare"/>
    <s v="Biologicals (Biostimulants, Biopesticides, Biofertilizers)"/>
    <s v="Broad Farming"/>
    <m/>
    <m/>
    <n v="2016"/>
    <s v="http://www.amauta.ag"/>
    <s v="No"/>
    <s v="No"/>
    <s v="No"/>
    <s v="No"/>
    <s v="No"/>
    <s v="No"/>
    <s v="No"/>
    <s v="No"/>
    <n v="0"/>
    <n v="0"/>
    <n v="0"/>
    <n v="0"/>
    <n v="0"/>
    <n v="0"/>
    <n v="0"/>
    <n v="0"/>
    <m/>
    <x v="2"/>
  </r>
  <r>
    <s v="Anote"/>
    <s v="South America"/>
    <x v="0"/>
    <x v="0"/>
    <n v="1"/>
    <s v="Trading Platforms, Outsourcing and Financing"/>
    <s v="Marketplaces for Inputs, Products &amp; Services"/>
    <s v="Broad Farming"/>
    <m/>
    <m/>
    <n v="2018"/>
    <s v="http://www.anote.com.ar"/>
    <s v="No"/>
    <s v="No"/>
    <s v="No"/>
    <s v="No"/>
    <s v="No"/>
    <s v="No"/>
    <s v="No"/>
    <s v="No"/>
    <n v="0"/>
    <n v="0"/>
    <n v="0"/>
    <n v="0"/>
    <n v="0"/>
    <n v="0"/>
    <n v="0"/>
    <n v="0"/>
    <s v="Germán Cuesta"/>
    <x v="0"/>
  </r>
  <r>
    <s v="Appgro"/>
    <s v="South America"/>
    <x v="0"/>
    <x v="0"/>
    <n v="1"/>
    <s v="Farm Management &amp; Information &amp; Education Services"/>
    <s v="Farm Management Software &amp; Consulting Services"/>
    <s v="Broad Farming"/>
    <m/>
    <m/>
    <n v="2014"/>
    <s v="http://www.appgro.com.ar"/>
    <s v="No"/>
    <s v="No"/>
    <s v="No"/>
    <s v="No"/>
    <s v="No"/>
    <s v="No"/>
    <s v="Yes"/>
    <s v="No"/>
    <n v="0"/>
    <n v="0"/>
    <n v="0"/>
    <n v="0"/>
    <n v="0"/>
    <n v="0"/>
    <n v="1"/>
    <n v="0"/>
    <s v="Martin Garcia Dutriez"/>
    <x v="0"/>
  </r>
  <r>
    <s v="Auravant"/>
    <s v="South America"/>
    <x v="0"/>
    <x v="0"/>
    <n v="1"/>
    <s v="Big Data &amp; Precision Agriculture"/>
    <s v="Data Analytics &amp; Decision Support Technologies"/>
    <s v="Row Crops"/>
    <m/>
    <m/>
    <n v="2014"/>
    <s v="http://www.auravant.com"/>
    <s v="No"/>
    <s v="No"/>
    <s v="Yes"/>
    <s v="No"/>
    <s v="Yes"/>
    <s v="Yes"/>
    <s v="Yes"/>
    <s v="No"/>
    <n v="0"/>
    <n v="0"/>
    <n v="1"/>
    <n v="0"/>
    <n v="1"/>
    <n v="1"/>
    <n v="1"/>
    <n v="0"/>
    <s v="Leandro Sabignoso"/>
    <x v="0"/>
  </r>
  <r>
    <s v="Avancargo"/>
    <s v="South America"/>
    <x v="0"/>
    <x v="0"/>
    <n v="1"/>
    <s v="Supply Chain Technologies"/>
    <s v="Food &amp; Ag Logistics &amp; Storage solutions"/>
    <s v="Broad Farming"/>
    <m/>
    <m/>
    <n v="2016"/>
    <s v="http://www.avancargo.com"/>
    <s v="No"/>
    <s v="No"/>
    <s v="No"/>
    <s v="No"/>
    <s v="No"/>
    <s v="Yes"/>
    <s v="Yes"/>
    <s v="No"/>
    <n v="0"/>
    <n v="0"/>
    <n v="0"/>
    <n v="0"/>
    <n v="0"/>
    <n v="1"/>
    <n v="1"/>
    <n v="0"/>
    <s v="Diego Bertezzolo"/>
    <x v="0"/>
  </r>
  <r>
    <s v="B2B Agri"/>
    <s v="South America"/>
    <x v="0"/>
    <x v="0"/>
    <n v="1"/>
    <s v="Big Data &amp; Precision Agriculture"/>
    <s v="Data Analytics &amp; Decision Support Technologies"/>
    <s v="Broad Farming"/>
    <m/>
    <m/>
    <n v="2016"/>
    <s v="http://www.b2b-agri.com"/>
    <s v="No"/>
    <s v="Yes"/>
    <s v="Yes"/>
    <s v="No"/>
    <s v="No"/>
    <s v="No"/>
    <s v="No"/>
    <s v="No"/>
    <n v="0"/>
    <n v="1"/>
    <n v="1"/>
    <n v="0"/>
    <n v="0"/>
    <n v="0"/>
    <n v="0"/>
    <n v="0"/>
    <s v="Julio Cantagallo"/>
    <x v="0"/>
  </r>
  <r>
    <s v="Beeflow"/>
    <s v="South America"/>
    <x v="0"/>
    <x v="0"/>
    <n v="1"/>
    <s v="Genetics, Crop Protection &amp; Animal Welfare"/>
    <s v="Other seed &amp; animal solutions"/>
    <s v="Broad Farming"/>
    <m/>
    <m/>
    <n v="2016"/>
    <s v="http://www.beeflows.com"/>
    <s v="No"/>
    <s v="No"/>
    <s v="No"/>
    <s v="No"/>
    <s v="No"/>
    <s v="No"/>
    <s v="No"/>
    <s v="No"/>
    <n v="0"/>
    <n v="0"/>
    <n v="0"/>
    <n v="0"/>
    <n v="0"/>
    <n v="0"/>
    <n v="0"/>
    <n v="0"/>
    <s v="Matias Viel"/>
    <x v="0"/>
  </r>
  <r>
    <s v="Biobot"/>
    <s v="South America"/>
    <x v="0"/>
    <x v="0"/>
    <n v="1"/>
    <s v="Farm Mechanization &amp; Automation"/>
    <s v="Water &amp; Irrigation Systems"/>
    <s v="Permanent Crops"/>
    <m/>
    <m/>
    <n v="2014"/>
    <s v="http://www.biobot.com.ar"/>
    <s v="Yes"/>
    <s v="No"/>
    <s v="No"/>
    <s v="No"/>
    <s v="Yes"/>
    <s v="No"/>
    <s v="No"/>
    <s v="No"/>
    <n v="1"/>
    <n v="0"/>
    <n v="0"/>
    <n v="0"/>
    <n v="1"/>
    <n v="0"/>
    <n v="0"/>
    <n v="0"/>
    <s v="Sebastián Marra"/>
    <x v="0"/>
  </r>
  <r>
    <s v="Biodrone"/>
    <s v="South America"/>
    <x v="0"/>
    <x v="0"/>
    <n v="1"/>
    <s v="Farm Mechanization &amp; Automation"/>
    <s v="Labor Technologies, Robotics &amp; Autonomous Machinery"/>
    <s v="Permanent Crops"/>
    <m/>
    <m/>
    <n v="2017"/>
    <s v="http://www.biodrone.com.ar"/>
    <s v="Yes"/>
    <s v="No"/>
    <s v="No"/>
    <s v="No"/>
    <s v="Yes"/>
    <s v="Yes"/>
    <s v="Yes"/>
    <s v="No"/>
    <n v="1"/>
    <n v="0"/>
    <n v="0"/>
    <n v="0"/>
    <n v="1"/>
    <n v="1"/>
    <n v="1"/>
    <n v="0"/>
    <s v="Franco Garione"/>
    <x v="1"/>
  </r>
  <r>
    <s v="Bioheuris"/>
    <s v="South America"/>
    <x v="0"/>
    <x v="0"/>
    <n v="1"/>
    <s v="Genetics, Crop Protection &amp; Animal Welfare"/>
    <s v="Plant Genetics (biotechnology)"/>
    <s v="Row Crops"/>
    <m/>
    <m/>
    <n v="2015"/>
    <s v="http://www.bioheuris.com"/>
    <s v="No"/>
    <s v="No"/>
    <s v="No"/>
    <s v="No"/>
    <s v="No"/>
    <s v="No"/>
    <s v="No"/>
    <s v="No"/>
    <n v="0"/>
    <n v="0"/>
    <n v="0"/>
    <n v="0"/>
    <n v="0"/>
    <n v="0"/>
    <n v="0"/>
    <n v="0"/>
    <s v="Carlos Perez"/>
    <x v="0"/>
  </r>
  <r>
    <s v="Biotecnova"/>
    <s v="South America"/>
    <x v="0"/>
    <x v="0"/>
    <n v="1"/>
    <s v="Genetics, Crop Protection &amp; Animal Welfare"/>
    <s v="Biologicals (Biostimulants, Biopesticides, Biofertilizers)"/>
    <s v="Broad Farming"/>
    <m/>
    <m/>
    <n v="2017"/>
    <s v="not available"/>
    <s v="No"/>
    <s v="No"/>
    <s v="No"/>
    <s v="No"/>
    <s v="No"/>
    <s v="No"/>
    <s v="No"/>
    <s v="No"/>
    <n v="0"/>
    <n v="0"/>
    <n v="0"/>
    <n v="0"/>
    <n v="0"/>
    <n v="0"/>
    <n v="0"/>
    <n v="0"/>
    <s v="Yamila Belén Cutraro_x000a_"/>
    <x v="1"/>
  </r>
  <r>
    <s v="Blacksoil"/>
    <s v="South America"/>
    <x v="0"/>
    <x v="0"/>
    <n v="1"/>
    <s v="Farm Mechanization &amp; Automation"/>
    <s v="Water &amp; Irrigation Systems"/>
    <s v="Row Crops"/>
    <m/>
    <m/>
    <n v="2013"/>
    <s v="http://www.blacksoil.com.ar"/>
    <s v="No"/>
    <s v="No"/>
    <s v="No"/>
    <s v="No"/>
    <s v="No"/>
    <s v="No"/>
    <s v="No"/>
    <s v="No"/>
    <n v="0"/>
    <n v="0"/>
    <n v="0"/>
    <n v="0"/>
    <n v="0"/>
    <n v="0"/>
    <n v="0"/>
    <n v="0"/>
    <m/>
    <x v="0"/>
  </r>
  <r>
    <s v="BlockAgro"/>
    <s v="South America"/>
    <x v="0"/>
    <x v="0"/>
    <n v="1"/>
    <s v="Supply Chain Technologies"/>
    <s v="Food Traceability &amp; Safety"/>
    <s v="Broad Farming"/>
    <m/>
    <m/>
    <n v="2018"/>
    <s v="http://www.blockagro.app"/>
    <s v="No"/>
    <s v="No"/>
    <s v="No"/>
    <s v="Yes"/>
    <s v="No"/>
    <s v="No"/>
    <s v="No"/>
    <s v="No"/>
    <n v="0"/>
    <n v="0"/>
    <n v="0"/>
    <n v="1"/>
    <n v="0"/>
    <n v="0"/>
    <n v="0"/>
    <n v="0"/>
    <m/>
    <x v="0"/>
  </r>
  <r>
    <s v="Booster AgTech"/>
    <s v="South America"/>
    <x v="0"/>
    <x v="0"/>
    <n v="1"/>
    <s v="Big Data &amp; Precision Agriculture"/>
    <s v="Data Analytics &amp; Decision Support Technologies"/>
    <s v="Broad Farming"/>
    <m/>
    <m/>
    <n v="2014"/>
    <s v="http://www.boosteragtech.com"/>
    <s v="No"/>
    <s v="No"/>
    <s v="No"/>
    <s v="No"/>
    <s v="Yes"/>
    <s v="Yes"/>
    <s v="Yes"/>
    <s v="No"/>
    <n v="0"/>
    <n v="0"/>
    <n v="0"/>
    <n v="0"/>
    <n v="1"/>
    <n v="1"/>
    <n v="1"/>
    <n v="0"/>
    <s v="Marcos Alvarado"/>
    <x v="0"/>
  </r>
  <r>
    <s v="Busco Contratista"/>
    <s v="South America"/>
    <x v="0"/>
    <x v="0"/>
    <n v="1"/>
    <s v="Trading Platforms, Outsourcing and Financing"/>
    <s v="Machinery Sharing &amp; Contractor Outsourcing Platforms"/>
    <s v="Broad Farming"/>
    <m/>
    <m/>
    <n v="2017"/>
    <s v="http://www.buscocontratista.com.ar"/>
    <s v="No"/>
    <s v="No"/>
    <s v="No"/>
    <s v="No"/>
    <s v="No"/>
    <s v="No"/>
    <s v="No"/>
    <s v="No"/>
    <n v="0"/>
    <n v="0"/>
    <n v="0"/>
    <n v="0"/>
    <n v="0"/>
    <n v="0"/>
    <n v="0"/>
    <n v="0"/>
    <m/>
    <x v="2"/>
  </r>
  <r>
    <s v="Cabure"/>
    <s v="South America"/>
    <x v="0"/>
    <x v="0"/>
    <n v="1"/>
    <s v="Farm Management &amp; Information &amp; Education Services"/>
    <s v="Farm Management Software &amp; Consulting Services"/>
    <s v="Broad Farming"/>
    <m/>
    <m/>
    <n v="2017"/>
    <s v="http://www.cabure.com.ar"/>
    <s v="No"/>
    <s v="No"/>
    <s v="No"/>
    <s v="No"/>
    <s v="Yes"/>
    <s v="Yes"/>
    <s v="No"/>
    <s v="No"/>
    <n v="0"/>
    <n v="0"/>
    <n v="0"/>
    <n v="0"/>
    <n v="1"/>
    <n v="1"/>
    <n v="0"/>
    <n v="0"/>
    <m/>
    <x v="2"/>
  </r>
  <r>
    <s v="Caminos Rurales Inteligentes"/>
    <s v="South America"/>
    <x v="0"/>
    <x v="1"/>
    <n v="0"/>
    <s v="Farm Management &amp; Information &amp; Education Services"/>
    <s v="Logistics &amp; Transportation data"/>
    <s v="Broad Farming"/>
    <m/>
    <m/>
    <n v="2017"/>
    <s v="not available"/>
    <s v="No"/>
    <s v="No"/>
    <s v="No"/>
    <s v="No"/>
    <s v="No"/>
    <s v="No"/>
    <s v="No"/>
    <s v="No"/>
    <n v="0"/>
    <n v="0"/>
    <n v="0"/>
    <n v="0"/>
    <n v="0"/>
    <n v="0"/>
    <n v="0"/>
    <n v="0"/>
    <m/>
    <x v="0"/>
  </r>
  <r>
    <s v="Camwheat"/>
    <s v="South America"/>
    <x v="0"/>
    <x v="1"/>
    <n v="0"/>
    <s v="Supply Chain Technologies"/>
    <s v="Food Traceability &amp; Safety"/>
    <s v="Row Crops"/>
    <m/>
    <m/>
    <n v="2017"/>
    <s v="not available"/>
    <s v="No"/>
    <s v="No"/>
    <s v="No"/>
    <s v="No"/>
    <s v="No"/>
    <s v="No"/>
    <s v="No"/>
    <s v="No"/>
    <n v="0"/>
    <n v="0"/>
    <n v="0"/>
    <n v="0"/>
    <n v="0"/>
    <n v="0"/>
    <n v="0"/>
    <n v="0"/>
    <m/>
    <x v="0"/>
  </r>
  <r>
    <s v="Castor Oil Argentina"/>
    <s v="South America"/>
    <x v="0"/>
    <x v="0"/>
    <n v="1"/>
    <s v="Bioenergy, Biomaterials &amp; Other Renewables"/>
    <s v="Biofuels"/>
    <s v="Bioenergy"/>
    <m/>
    <m/>
    <n v="2012"/>
    <s v="http://www.castoroilargentina.com"/>
    <s v="No"/>
    <s v="No"/>
    <s v="No"/>
    <s v="No"/>
    <s v="No"/>
    <s v="No"/>
    <s v="No"/>
    <s v="No"/>
    <n v="0"/>
    <n v="0"/>
    <n v="0"/>
    <n v="0"/>
    <n v="0"/>
    <n v="0"/>
    <n v="0"/>
    <n v="0"/>
    <m/>
    <x v="0"/>
  </r>
  <r>
    <s v="Cattle Tracking Management (CTM)"/>
    <s v="South America"/>
    <x v="0"/>
    <x v="0"/>
    <n v="1"/>
    <s v="Big Data &amp; Precision Agriculture"/>
    <s v="Integrated Hardware &amp; Software Solutions (IoT)"/>
    <s v="Livestock"/>
    <s v="Cattle"/>
    <m/>
    <n v="2016"/>
    <s v="http://www.ctm-data.com"/>
    <s v="Yes"/>
    <s v="Yes"/>
    <s v="No"/>
    <s v="Yes"/>
    <s v="No"/>
    <s v="Yes"/>
    <s v="No"/>
    <s v="Yes"/>
    <n v="1"/>
    <n v="1"/>
    <n v="0"/>
    <n v="1"/>
    <n v="0"/>
    <n v="1"/>
    <n v="0"/>
    <n v="1"/>
    <s v="Guido Buscetti"/>
    <x v="0"/>
  </r>
  <r>
    <s v="Ceres Agro"/>
    <s v="South America"/>
    <x v="0"/>
    <x v="0"/>
    <n v="1"/>
    <s v="Farm Management &amp; Information &amp; Education Services"/>
    <s v="Farm Management Software &amp; Consulting Services"/>
    <s v="Broad Farming"/>
    <m/>
    <m/>
    <s v="1990s"/>
    <s v="http://www.finneg.com"/>
    <s v="No"/>
    <s v="No"/>
    <s v="No"/>
    <s v="No"/>
    <s v="No"/>
    <s v="No"/>
    <s v="No"/>
    <s v="No"/>
    <n v="0"/>
    <n v="0"/>
    <n v="0"/>
    <n v="0"/>
    <n v="0"/>
    <n v="0"/>
    <n v="0"/>
    <n v="0"/>
    <m/>
    <x v="0"/>
  </r>
  <r>
    <s v="Ceres-Demeter"/>
    <s v="South America"/>
    <x v="0"/>
    <x v="0"/>
    <n v="1"/>
    <s v="Genetics, Crop Protection &amp; Animal Welfare"/>
    <s v="Biologicals (Biostimulants, Biopesticides, Biofertilizers)"/>
    <s v="Row Crops"/>
    <m/>
    <m/>
    <n v="2009"/>
    <s v="http://www.ceresdemeter.com.ar"/>
    <s v="No"/>
    <s v="No"/>
    <s v="No"/>
    <s v="No"/>
    <s v="No"/>
    <s v="No"/>
    <s v="No"/>
    <s v="No"/>
    <n v="0"/>
    <n v="0"/>
    <n v="0"/>
    <n v="0"/>
    <n v="0"/>
    <n v="0"/>
    <n v="0"/>
    <n v="0"/>
    <s v="Sergio Bonansea"/>
    <x v="0"/>
  </r>
  <r>
    <s v="Circular"/>
    <s v="South America"/>
    <x v="0"/>
    <x v="0"/>
    <n v="1"/>
    <s v="Trading Platforms, Outsourcing and Financing"/>
    <s v="Machinery Sharing &amp; Contractor Outsourcing Platforms"/>
    <s v="Broad Farming"/>
    <m/>
    <m/>
    <n v="2019"/>
    <s v="http://www.appcircular.com"/>
    <s v="No"/>
    <s v="No"/>
    <s v="No"/>
    <s v="No"/>
    <s v="No"/>
    <s v="Yes"/>
    <s v="Yes"/>
    <s v="No"/>
    <n v="0"/>
    <n v="0"/>
    <n v="0"/>
    <n v="0"/>
    <n v="0"/>
    <n v="1"/>
    <n v="1"/>
    <n v="0"/>
    <m/>
    <x v="0"/>
  </r>
  <r>
    <s v="ClimateSense"/>
    <s v="South America"/>
    <x v="0"/>
    <x v="0"/>
    <n v="1"/>
    <s v="Big Data &amp; Precision Agriculture"/>
    <s v="Data Analytics &amp; Decision Support Technologies"/>
    <s v="Broad Farming"/>
    <m/>
    <m/>
    <n v="2017"/>
    <s v="http://www.climatesenseagro.com"/>
    <s v="No"/>
    <s v="No"/>
    <s v="Yes"/>
    <s v="No"/>
    <s v="Yes"/>
    <s v="Yes"/>
    <s v="No"/>
    <s v="No"/>
    <n v="0"/>
    <n v="0"/>
    <n v="1"/>
    <n v="0"/>
    <n v="1"/>
    <n v="1"/>
    <n v="0"/>
    <n v="0"/>
    <s v="Paul Daintree"/>
    <x v="0"/>
  </r>
  <r>
    <s v="Climavista Agro"/>
    <s v="South America"/>
    <x v="0"/>
    <x v="0"/>
    <n v="1"/>
    <s v="Big Data &amp; Precision Agriculture"/>
    <s v="Data Analytics &amp; Decision Support Technologies"/>
    <s v="Row Crops"/>
    <m/>
    <m/>
    <n v="2017"/>
    <s v="http://www.agro.climavista.com"/>
    <s v="No"/>
    <s v="No"/>
    <s v="No"/>
    <s v="No"/>
    <s v="Yes"/>
    <s v="Yes"/>
    <s v="Yes"/>
    <s v="No"/>
    <n v="0"/>
    <n v="0"/>
    <n v="0"/>
    <n v="0"/>
    <n v="1"/>
    <n v="1"/>
    <n v="1"/>
    <n v="0"/>
    <s v="Jean-Philippe Boulanger"/>
    <x v="0"/>
  </r>
  <r>
    <s v="Club Cow"/>
    <s v="South America"/>
    <x v="0"/>
    <x v="1"/>
    <n v="0"/>
    <s v="Trading Platforms, Outsourcing and Financing"/>
    <s v="Innovative Payment, Financing &amp; Marketing Platforms"/>
    <s v="Livestock"/>
    <s v="Cattle"/>
    <m/>
    <n v="2015"/>
    <s v="http://www.theclubcow.com"/>
    <s v="No"/>
    <s v="No"/>
    <s v="No"/>
    <s v="No"/>
    <s v="No"/>
    <s v="No"/>
    <s v="No"/>
    <s v="No"/>
    <n v="0"/>
    <n v="0"/>
    <n v="0"/>
    <n v="0"/>
    <n v="0"/>
    <n v="0"/>
    <n v="0"/>
    <n v="0"/>
    <s v="Santiago Peyre"/>
    <x v="0"/>
  </r>
  <r>
    <s v="Cordoba Technologies"/>
    <s v="South America"/>
    <x v="0"/>
    <x v="0"/>
    <n v="1"/>
    <s v="Farm Mechanization &amp; Automation"/>
    <s v="Labor Technologies, Robotics &amp; Autonomous Machinery"/>
    <s v="Broad Farming"/>
    <m/>
    <m/>
    <n v="2017"/>
    <s v="http://www.cordobatechnologies.us"/>
    <s v="No"/>
    <s v="No"/>
    <s v="No"/>
    <s v="No"/>
    <s v="No"/>
    <s v="No"/>
    <s v="No"/>
    <s v="Yes"/>
    <n v="0"/>
    <n v="0"/>
    <n v="0"/>
    <n v="0"/>
    <n v="0"/>
    <n v="0"/>
    <n v="0"/>
    <n v="1"/>
    <m/>
    <x v="0"/>
  </r>
  <r>
    <s v="Cow Chain"/>
    <s v="South America"/>
    <x v="0"/>
    <x v="1"/>
    <n v="0"/>
    <s v="Supply Chain Technologies"/>
    <s v="Food Traceability &amp; Safety"/>
    <s v="Livestock"/>
    <s v="Cattle"/>
    <m/>
    <n v="2017"/>
    <s v="not available"/>
    <s v="No"/>
    <s v="No"/>
    <s v="No"/>
    <s v="No"/>
    <s v="No"/>
    <s v="No"/>
    <s v="No"/>
    <s v="No"/>
    <n v="0"/>
    <n v="0"/>
    <n v="0"/>
    <n v="0"/>
    <n v="0"/>
    <n v="0"/>
    <n v="0"/>
    <n v="0"/>
    <m/>
    <x v="0"/>
  </r>
  <r>
    <s v="Cuthill Agro - Hydroreader"/>
    <s v="South America"/>
    <x v="0"/>
    <x v="0"/>
    <n v="1"/>
    <s v="Big Data &amp; Precision Agriculture"/>
    <s v="Data Analytics &amp; Decision Support Technologies"/>
    <s v="Row Crops"/>
    <m/>
    <m/>
    <n v="2004"/>
    <s v="http://www.cuthill.com.ar"/>
    <s v="No"/>
    <s v="No"/>
    <s v="No"/>
    <s v="No"/>
    <s v="No"/>
    <s v="No"/>
    <s v="Yes"/>
    <s v="No"/>
    <n v="0"/>
    <n v="0"/>
    <n v="0"/>
    <n v="0"/>
    <n v="0"/>
    <n v="0"/>
    <n v="1"/>
    <n v="0"/>
    <m/>
    <x v="0"/>
  </r>
  <r>
    <s v="deCampoaCampo"/>
    <s v="South America"/>
    <x v="0"/>
    <x v="0"/>
    <n v="1"/>
    <s v="Trading Platforms, Outsourcing and Financing"/>
    <s v="Marketplaces for Inputs, Products &amp; Services"/>
    <s v="Livestock"/>
    <s v="Cattle"/>
    <m/>
    <n v="2010"/>
    <s v="http://www.decampoacampo.com"/>
    <s v="No"/>
    <s v="No"/>
    <s v="No"/>
    <s v="No"/>
    <s v="No"/>
    <s v="No"/>
    <s v="Yes"/>
    <s v="No"/>
    <n v="0"/>
    <n v="0"/>
    <n v="0"/>
    <n v="0"/>
    <n v="0"/>
    <n v="0"/>
    <n v="1"/>
    <n v="0"/>
    <m/>
    <x v="0"/>
  </r>
  <r>
    <s v="Deep Agro"/>
    <s v="South America"/>
    <x v="0"/>
    <x v="0"/>
    <n v="1"/>
    <s v="Big Data &amp; Precision Agriculture"/>
    <s v="Data Analytics &amp; Decision Support Technologies"/>
    <s v="Row Crops"/>
    <m/>
    <m/>
    <n v="2017"/>
    <s v="http://www.deepagro.co"/>
    <s v="Yes"/>
    <s v="Yes"/>
    <s v="Yes"/>
    <s v="No"/>
    <s v="Yes"/>
    <s v="Yes"/>
    <s v="Yes"/>
    <s v="No"/>
    <n v="1"/>
    <n v="1"/>
    <n v="1"/>
    <n v="0"/>
    <n v="1"/>
    <n v="1"/>
    <n v="1"/>
    <n v="0"/>
    <m/>
    <x v="0"/>
  </r>
  <r>
    <s v="Digirodeo"/>
    <s v="South America"/>
    <x v="0"/>
    <x v="0"/>
    <n v="1"/>
    <s v="Big Data &amp; Precision Agriculture"/>
    <s v="Integrated Hardware &amp; Software Solutions (IoT)"/>
    <s v="Livestock"/>
    <s v="Cattle"/>
    <m/>
    <n v="2017"/>
    <s v="http://www.digirodeo.com"/>
    <s v="Yes"/>
    <s v="No"/>
    <s v="No"/>
    <s v="No"/>
    <s v="Yes"/>
    <s v="Yes"/>
    <s v="Yes"/>
    <s v="No"/>
    <n v="1"/>
    <n v="0"/>
    <n v="0"/>
    <n v="0"/>
    <n v="1"/>
    <n v="1"/>
    <n v="1"/>
    <n v="0"/>
    <m/>
    <x v="0"/>
  </r>
  <r>
    <s v="DTA Latam"/>
    <s v="South America"/>
    <x v="0"/>
    <x v="0"/>
    <n v="1"/>
    <s v="Trading Platforms, Outsourcing and Financing"/>
    <s v="Innovative Payment, Financing &amp; Marketing Platforms"/>
    <s v="Broad Farming"/>
    <m/>
    <m/>
    <n v="2009"/>
    <s v="http://www.pagorural.com"/>
    <s v="No"/>
    <s v="No"/>
    <s v="No"/>
    <s v="No"/>
    <s v="No"/>
    <s v="No"/>
    <s v="No"/>
    <s v="No"/>
    <n v="0"/>
    <n v="0"/>
    <n v="0"/>
    <n v="0"/>
    <n v="0"/>
    <n v="0"/>
    <n v="0"/>
    <n v="0"/>
    <s v="Patricio Williams"/>
    <x v="0"/>
  </r>
  <r>
    <s v="Ecobella"/>
    <s v="South America"/>
    <x v="0"/>
    <x v="0"/>
    <n v="1"/>
    <s v="Bioenergy, Biomaterials &amp; Other Renewables"/>
    <s v="Biomaterials"/>
    <s v="Food, Beverages &amp; Care"/>
    <m/>
    <m/>
    <m/>
    <s v="http://www.ecobellaweb.com"/>
    <s v="No"/>
    <s v="No"/>
    <s v="No"/>
    <s v="No"/>
    <s v="No"/>
    <s v="No"/>
    <s v="No"/>
    <s v="No"/>
    <n v="0"/>
    <n v="0"/>
    <n v="0"/>
    <n v="0"/>
    <n v="0"/>
    <n v="0"/>
    <n v="0"/>
    <n v="0"/>
    <m/>
    <x v="2"/>
  </r>
  <r>
    <s v="Eiwa"/>
    <s v="South America"/>
    <x v="0"/>
    <x v="0"/>
    <n v="1"/>
    <s v="Big Data &amp; Precision Agriculture"/>
    <s v="Data Analytics &amp; Decision Support Technologies"/>
    <s v="Row Crops"/>
    <m/>
    <m/>
    <n v="2014"/>
    <s v="http://www.eiwa.ag"/>
    <s v="No"/>
    <s v="Yes"/>
    <s v="Yes"/>
    <s v="No"/>
    <s v="Yes"/>
    <s v="Yes"/>
    <s v="No"/>
    <s v="No"/>
    <n v="0"/>
    <n v="1"/>
    <n v="1"/>
    <n v="0"/>
    <n v="1"/>
    <n v="1"/>
    <n v="0"/>
    <n v="0"/>
    <s v="Nicolas Otamendi"/>
    <x v="0"/>
  </r>
  <r>
    <s v="Eland"/>
    <s v="South America"/>
    <x v="0"/>
    <x v="0"/>
    <n v="1"/>
    <s v="Farm Management &amp; Information &amp; Education Services"/>
    <s v="Farm Management Software &amp; Consulting Services"/>
    <s v="Broad Farming"/>
    <m/>
    <m/>
    <n v="2013"/>
    <s v="http://www.eland.es"/>
    <s v="No"/>
    <s v="No"/>
    <s v="No"/>
    <s v="No"/>
    <s v="No"/>
    <s v="No"/>
    <s v="Yes"/>
    <s v="No"/>
    <n v="0"/>
    <n v="0"/>
    <n v="0"/>
    <n v="0"/>
    <n v="0"/>
    <n v="0"/>
    <n v="1"/>
    <n v="0"/>
    <s v="Thomas Grandperrin; Joaquin Montero"/>
    <x v="0"/>
  </r>
  <r>
    <s v="Enbaca"/>
    <s v="South America"/>
    <x v="0"/>
    <x v="0"/>
    <n v="1"/>
    <s v="Trading Platforms, Outsourcing and Financing"/>
    <s v="Marketplaces for Inputs, Products &amp; Services"/>
    <s v="Livestock"/>
    <s v="Cattle"/>
    <m/>
    <n v="2016"/>
    <s v="http://www.enbaca.com"/>
    <s v="No"/>
    <s v="No"/>
    <s v="No"/>
    <s v="No"/>
    <s v="No"/>
    <s v="No"/>
    <s v="No"/>
    <s v="No"/>
    <n v="0"/>
    <n v="0"/>
    <n v="0"/>
    <n v="0"/>
    <n v="0"/>
    <n v="0"/>
    <n v="0"/>
    <n v="0"/>
    <s v="Enrique Zappa y Natan Ottavianoni"/>
    <x v="0"/>
  </r>
  <r>
    <s v="FarmIn"/>
    <s v="South America"/>
    <x v="0"/>
    <x v="0"/>
    <n v="1"/>
    <s v="Big Data &amp; Precision Agriculture"/>
    <s v="Integrated Hardware &amp; Software Solutions (IoT)"/>
    <s v="Livestock"/>
    <s v="Cattle"/>
    <m/>
    <n v="2016"/>
    <s v="http://www.farmintech.com"/>
    <s v="Yes"/>
    <s v="No"/>
    <s v="No"/>
    <s v="No"/>
    <s v="Yes"/>
    <s v="No"/>
    <s v="No"/>
    <s v="No"/>
    <n v="1"/>
    <n v="0"/>
    <n v="0"/>
    <n v="0"/>
    <n v="1"/>
    <n v="0"/>
    <n v="0"/>
    <n v="0"/>
    <s v="Ignacio Albornoz"/>
    <x v="0"/>
  </r>
  <r>
    <s v="Feria ganadera"/>
    <s v="South America"/>
    <x v="0"/>
    <x v="0"/>
    <n v="1"/>
    <s v="Trading Platforms, Outsourcing and Financing"/>
    <s v="Marketplaces for Inputs, Products &amp; Services"/>
    <s v="Livestock"/>
    <s v="Cattle"/>
    <m/>
    <n v="2016"/>
    <s v="http://www.feriaganadera.com.ar"/>
    <s v="No"/>
    <s v="No"/>
    <s v="No"/>
    <s v="No"/>
    <s v="No"/>
    <s v="No"/>
    <s v="No"/>
    <s v="No"/>
    <n v="0"/>
    <n v="0"/>
    <n v="0"/>
    <n v="0"/>
    <n v="0"/>
    <n v="0"/>
    <n v="0"/>
    <n v="0"/>
    <m/>
    <x v="2"/>
  </r>
  <r>
    <s v="Flexbit"/>
    <s v="South America"/>
    <x v="0"/>
    <x v="0"/>
    <n v="1"/>
    <s v="Big Data &amp; Precision Agriculture"/>
    <s v="Integrated Hardware &amp; Software Solutions (IoT)"/>
    <s v="Broad Farming"/>
    <m/>
    <m/>
    <n v="2015"/>
    <s v="http://www.flexbit.com.ar"/>
    <s v="Yes"/>
    <s v="No"/>
    <s v="No"/>
    <s v="No"/>
    <s v="Yes"/>
    <s v="No"/>
    <s v="Yes"/>
    <s v="No"/>
    <n v="1"/>
    <n v="0"/>
    <n v="0"/>
    <n v="0"/>
    <n v="1"/>
    <n v="0"/>
    <n v="1"/>
    <n v="0"/>
    <m/>
    <x v="0"/>
  </r>
  <r>
    <s v="Frontec"/>
    <s v="South America"/>
    <x v="0"/>
    <x v="0"/>
    <n v="1"/>
    <s v="Big Data &amp; Precision Agriculture"/>
    <s v="Data Analytics &amp; Decision Support Technologies"/>
    <s v="Broad Farming"/>
    <m/>
    <m/>
    <n v="2015"/>
    <s v="http://www.frontec.net"/>
    <s v="No"/>
    <s v="Yes"/>
    <s v="No"/>
    <s v="No"/>
    <s v="Yes"/>
    <s v="Yes"/>
    <s v="No"/>
    <s v="No"/>
    <n v="0"/>
    <n v="1"/>
    <n v="0"/>
    <n v="0"/>
    <n v="1"/>
    <n v="1"/>
    <n v="0"/>
    <n v="0"/>
    <m/>
    <x v="0"/>
  </r>
  <r>
    <s v="GarageAgro"/>
    <s v="South America"/>
    <x v="0"/>
    <x v="0"/>
    <n v="1"/>
    <s v="Big Data &amp; Precision Agriculture"/>
    <s v="Data Analytics &amp; Decision Support Technologies"/>
    <s v="Broad Farming"/>
    <m/>
    <m/>
    <n v="2016"/>
    <s v="http://www.garageagro.com"/>
    <s v="No"/>
    <s v="No"/>
    <s v="No"/>
    <s v="No"/>
    <s v="No"/>
    <s v="No"/>
    <s v="No"/>
    <s v="No"/>
    <n v="0"/>
    <n v="0"/>
    <n v="0"/>
    <n v="0"/>
    <n v="0"/>
    <n v="0"/>
    <n v="0"/>
    <n v="0"/>
    <s v="Roberto Coppola"/>
    <x v="0"/>
  </r>
  <r>
    <s v="GeoAgris"/>
    <s v="South America"/>
    <x v="0"/>
    <x v="0"/>
    <n v="1"/>
    <s v="Big Data &amp; Precision Agriculture"/>
    <s v="Data Analytics &amp; Decision Support Technologies"/>
    <s v="Row Crops"/>
    <m/>
    <m/>
    <n v="2003"/>
    <s v="http://www.geoagris.com"/>
    <s v="No"/>
    <s v="No"/>
    <s v="No"/>
    <s v="No"/>
    <s v="Yes"/>
    <s v="Yes"/>
    <s v="No"/>
    <s v="No"/>
    <n v="0"/>
    <n v="0"/>
    <n v="0"/>
    <n v="0"/>
    <n v="1"/>
    <n v="1"/>
    <n v="0"/>
    <n v="0"/>
    <m/>
    <x v="0"/>
  </r>
  <r>
    <s v="GeoAgro"/>
    <s v="South America"/>
    <x v="0"/>
    <x v="0"/>
    <n v="1"/>
    <s v="Big Data &amp; Precision Agriculture"/>
    <s v="Data Analytics &amp; Decision Support Technologies"/>
    <s v="Row Crops"/>
    <m/>
    <m/>
    <n v="2001"/>
    <s v="http://site.geoagro.com"/>
    <s v="No"/>
    <s v="No"/>
    <s v="No"/>
    <s v="No"/>
    <s v="Yes"/>
    <s v="Yes"/>
    <s v="No"/>
    <s v="No"/>
    <n v="0"/>
    <n v="0"/>
    <n v="0"/>
    <n v="0"/>
    <n v="1"/>
    <n v="1"/>
    <n v="0"/>
    <n v="0"/>
    <m/>
    <x v="0"/>
  </r>
  <r>
    <s v="Gestiónorejana"/>
    <s v="South America"/>
    <x v="0"/>
    <x v="0"/>
    <n v="1"/>
    <s v="Farm Management &amp; Information &amp; Education Services"/>
    <s v="Farm Management Software &amp; Consulting Services"/>
    <s v="Livestock"/>
    <s v="Cattle"/>
    <m/>
    <n v="2017"/>
    <s v="http://www.gestionorejana.com"/>
    <s v="No"/>
    <s v="No"/>
    <s v="No"/>
    <s v="No"/>
    <s v="No"/>
    <s v="No"/>
    <s v="No"/>
    <s v="No"/>
    <n v="0"/>
    <n v="0"/>
    <n v="0"/>
    <n v="0"/>
    <n v="0"/>
    <n v="0"/>
    <n v="0"/>
    <n v="0"/>
    <m/>
    <x v="2"/>
  </r>
  <r>
    <s v="Gestormax"/>
    <s v="South America"/>
    <x v="0"/>
    <x v="0"/>
    <n v="1"/>
    <s v="Farm Management &amp; Information &amp; Education Services"/>
    <s v="Farm Management Software &amp; Consulting Services"/>
    <s v="Broad Farming"/>
    <m/>
    <m/>
    <n v="2004"/>
    <s v="http://www.gestormax.com"/>
    <s v="No"/>
    <s v="No"/>
    <s v="No"/>
    <s v="No"/>
    <s v="No"/>
    <s v="No"/>
    <s v="No"/>
    <s v="No"/>
    <n v="0"/>
    <n v="0"/>
    <n v="0"/>
    <n v="0"/>
    <n v="0"/>
    <n v="0"/>
    <n v="0"/>
    <n v="0"/>
    <m/>
    <x v="2"/>
  </r>
  <r>
    <s v="Granja Celular"/>
    <s v="South America"/>
    <x v="0"/>
    <x v="0"/>
    <n v="1"/>
    <s v="Innovative Food &amp; Care Products &amp; Services"/>
    <s v="Sustainable Proteins"/>
    <s v="Food, Beverages &amp; Care"/>
    <m/>
    <m/>
    <n v="2018"/>
    <s v="not available"/>
    <s v="No"/>
    <s v="No"/>
    <s v="No"/>
    <s v="No"/>
    <s v="No"/>
    <s v="No"/>
    <s v="No"/>
    <s v="No"/>
    <n v="0"/>
    <n v="0"/>
    <n v="0"/>
    <n v="0"/>
    <n v="0"/>
    <n v="0"/>
    <n v="0"/>
    <n v="0"/>
    <m/>
    <x v="2"/>
  </r>
  <r>
    <s v="HerraAgro"/>
    <s v="South America"/>
    <x v="0"/>
    <x v="0"/>
    <n v="1"/>
    <s v="Farm Management &amp; Information &amp; Education Services"/>
    <s v="Farm Management Software &amp; Consulting Services"/>
    <s v="Broad Farming"/>
    <m/>
    <m/>
    <n v="2016"/>
    <s v="http://www.herraagro.com.ar"/>
    <s v="No"/>
    <s v="No"/>
    <s v="No"/>
    <s v="No"/>
    <s v="No"/>
    <s v="No"/>
    <s v="No"/>
    <s v="No"/>
    <n v="0"/>
    <n v="0"/>
    <n v="0"/>
    <n v="0"/>
    <n v="0"/>
    <n v="0"/>
    <n v="0"/>
    <n v="0"/>
    <s v="Nicolás Juan Cruz Daulerio"/>
    <x v="0"/>
  </r>
  <r>
    <s v="Hi-Terra Tecnologias"/>
    <s v="South America"/>
    <x v="0"/>
    <x v="0"/>
    <n v="1"/>
    <s v="Big Data &amp; Precision Agriculture"/>
    <s v="Data Analytics &amp; Decision Support Technologies"/>
    <s v="Broad Farming"/>
    <m/>
    <m/>
    <n v="2016"/>
    <s v="http://www.hi-terra.com.ar"/>
    <s v="Yes"/>
    <s v="No"/>
    <s v="No"/>
    <s v="No"/>
    <s v="Yes"/>
    <s v="Yes"/>
    <s v="No"/>
    <s v="No"/>
    <n v="1"/>
    <n v="0"/>
    <n v="0"/>
    <n v="0"/>
    <n v="1"/>
    <n v="1"/>
    <n v="0"/>
    <n v="0"/>
    <s v="Diego Righi"/>
    <x v="0"/>
  </r>
  <r>
    <s v="Huella Software"/>
    <s v="South America"/>
    <x v="0"/>
    <x v="0"/>
    <n v="1"/>
    <s v="Farm Management &amp; Information &amp; Education Services"/>
    <s v="Farm Management Software &amp; Consulting Services"/>
    <s v="Livestock"/>
    <s v="Cattle"/>
    <m/>
    <n v="2005"/>
    <s v="http://www.softhuella.com.ar"/>
    <s v="No"/>
    <s v="No"/>
    <s v="No"/>
    <s v="No"/>
    <s v="No"/>
    <s v="No"/>
    <s v="Yes"/>
    <s v="No"/>
    <n v="0"/>
    <n v="0"/>
    <n v="0"/>
    <n v="0"/>
    <n v="0"/>
    <n v="0"/>
    <n v="1"/>
    <n v="0"/>
    <m/>
    <x v="0"/>
  </r>
  <r>
    <s v="Humber"/>
    <s v="South America"/>
    <x v="0"/>
    <x v="0"/>
    <n v="1"/>
    <s v="Supply Chain Technologies"/>
    <s v="Food &amp; Ag Logistics &amp; Storage solutions"/>
    <s v="Broad Farming"/>
    <m/>
    <m/>
    <n v="2015"/>
    <s v="http://www.humber.com.ar"/>
    <s v="No"/>
    <s v="No"/>
    <s v="No"/>
    <s v="No"/>
    <s v="No"/>
    <s v="Yes"/>
    <s v="No"/>
    <s v="No"/>
    <n v="0"/>
    <n v="0"/>
    <n v="0"/>
    <n v="0"/>
    <n v="0"/>
    <n v="1"/>
    <n v="0"/>
    <n v="0"/>
    <s v="Juan Jose Debuchy"/>
    <x v="0"/>
  </r>
  <r>
    <s v="INBIOAR SA"/>
    <s v="South America"/>
    <x v="0"/>
    <x v="0"/>
    <n v="1"/>
    <s v="Genetics, Crop Protection &amp; Animal Welfare"/>
    <s v="Biologicals (Biostimulants, Biopesticides, Biofertilizers)"/>
    <s v="Row Crops"/>
    <m/>
    <m/>
    <n v="2010"/>
    <s v="http://www.inbioar.com"/>
    <s v="No"/>
    <s v="No"/>
    <s v="No"/>
    <s v="No"/>
    <s v="No"/>
    <s v="No"/>
    <s v="No"/>
    <s v="No"/>
    <n v="0"/>
    <n v="0"/>
    <n v="0"/>
    <n v="0"/>
    <n v="0"/>
    <n v="0"/>
    <n v="0"/>
    <n v="0"/>
    <s v="Maria Lucia Travaini"/>
    <x v="1"/>
  </r>
  <r>
    <s v="Inteliagro"/>
    <s v="South America"/>
    <x v="0"/>
    <x v="0"/>
    <n v="1"/>
    <s v="Farm Management &amp; Information &amp; Education Services"/>
    <s v="Farm Management Software &amp; Consulting Services"/>
    <s v="Row Crops"/>
    <m/>
    <m/>
    <n v="2014"/>
    <s v="http://www.inteliagro.com"/>
    <s v="No"/>
    <s v="No"/>
    <s v="No"/>
    <s v="No"/>
    <s v="No"/>
    <s v="No"/>
    <s v="No"/>
    <s v="Yes"/>
    <n v="0"/>
    <n v="0"/>
    <n v="0"/>
    <n v="0"/>
    <n v="0"/>
    <n v="0"/>
    <n v="0"/>
    <n v="1"/>
    <s v="Gonzalo Verrone"/>
    <x v="0"/>
  </r>
  <r>
    <s v="Innomy"/>
    <s v="South America"/>
    <x v="0"/>
    <x v="0"/>
    <n v="1"/>
    <s v="Genetics, Crop Protection &amp; Animal Welfare"/>
    <s v="Biologicals (Biostimulants, Biopesticides, Biofertilizers)"/>
    <s v="Broad Farming"/>
    <m/>
    <m/>
    <n v="2018"/>
    <s v="http://www.innomy.com.ar"/>
    <s v="No"/>
    <s v="No"/>
    <s v="No"/>
    <s v="No"/>
    <s v="No"/>
    <s v="No"/>
    <s v="No"/>
    <s v="No"/>
    <n v="0"/>
    <n v="0"/>
    <n v="0"/>
    <n v="0"/>
    <n v="0"/>
    <n v="0"/>
    <n v="0"/>
    <n v="0"/>
    <m/>
    <x v="0"/>
  </r>
  <r>
    <s v="Kelpie"/>
    <s v="South America"/>
    <x v="0"/>
    <x v="0"/>
    <n v="1"/>
    <s v="Big Data &amp; Precision Agriculture"/>
    <s v="Remote Sensors &amp; Field Monitoring"/>
    <s v="Broad Farming"/>
    <m/>
    <m/>
    <n v="2018"/>
    <s v="http://www.kelpie.com.ar"/>
    <s v="No"/>
    <s v="No"/>
    <s v="No"/>
    <s v="No"/>
    <s v="Yes"/>
    <s v="Yes"/>
    <s v="No"/>
    <s v="No"/>
    <n v="0"/>
    <n v="0"/>
    <n v="0"/>
    <n v="0"/>
    <n v="1"/>
    <n v="1"/>
    <n v="0"/>
    <n v="0"/>
    <m/>
    <x v="0"/>
  </r>
  <r>
    <s v="Kilimo"/>
    <s v="South America"/>
    <x v="0"/>
    <x v="0"/>
    <n v="1"/>
    <s v="Farm Mechanization &amp; Automation"/>
    <s v="Water &amp; Irrigation Systems"/>
    <s v="Broad Farming"/>
    <m/>
    <m/>
    <n v="2014"/>
    <s v="http://www.kilimo.com.ar"/>
    <s v="No"/>
    <s v="No"/>
    <s v="Yes"/>
    <s v="No"/>
    <s v="Yes"/>
    <s v="Yes"/>
    <s v="Yes"/>
    <s v="No"/>
    <n v="0"/>
    <n v="0"/>
    <n v="1"/>
    <n v="0"/>
    <n v="1"/>
    <n v="1"/>
    <n v="1"/>
    <n v="0"/>
    <s v="Jairo Trad"/>
    <x v="0"/>
  </r>
  <r>
    <s v="King Agro"/>
    <s v="South America"/>
    <x v="0"/>
    <x v="0"/>
    <n v="1"/>
    <s v="Farm Mechanization &amp; Automation"/>
    <s v="Innovative Materials &amp; Applications"/>
    <s v="Broad Farming"/>
    <m/>
    <m/>
    <n v="2011"/>
    <s v="http://www.kingagro.com.ar"/>
    <s v="No"/>
    <s v="No"/>
    <s v="No"/>
    <s v="No"/>
    <s v="No"/>
    <s v="No"/>
    <s v="No"/>
    <s v="No"/>
    <n v="0"/>
    <n v="0"/>
    <n v="0"/>
    <n v="0"/>
    <n v="0"/>
    <n v="0"/>
    <n v="0"/>
    <n v="0"/>
    <m/>
    <x v="0"/>
  </r>
  <r>
    <s v="KumenAgro"/>
    <s v="South America"/>
    <x v="0"/>
    <x v="0"/>
    <n v="1"/>
    <s v="Farm Management &amp; Information &amp; Education Services"/>
    <s v="Farm Management Software &amp; Consulting Services"/>
    <s v="Broad Farming"/>
    <m/>
    <m/>
    <s v="1990s"/>
    <s v="http://www.kumenagro.com.ar"/>
    <s v="No"/>
    <s v="No"/>
    <s v="No"/>
    <s v="No"/>
    <s v="No"/>
    <s v="No"/>
    <s v="Yes"/>
    <s v="No"/>
    <n v="0"/>
    <n v="0"/>
    <n v="0"/>
    <n v="0"/>
    <n v="0"/>
    <n v="0"/>
    <n v="1"/>
    <n v="0"/>
    <m/>
    <x v="0"/>
  </r>
  <r>
    <s v="Kymatec"/>
    <s v="South America"/>
    <x v="0"/>
    <x v="1"/>
    <n v="0"/>
    <s v="Farm Mechanization &amp; Automation"/>
    <s v="Labor Technologies, Robotics &amp; Autonomous Machinery"/>
    <s v="Broad Farming"/>
    <m/>
    <m/>
    <n v="2014"/>
    <s v="http://www.kymatec.co"/>
    <s v="No"/>
    <s v="No"/>
    <s v="No"/>
    <s v="No"/>
    <s v="No"/>
    <s v="No"/>
    <s v="No"/>
    <s v="No"/>
    <n v="0"/>
    <n v="0"/>
    <n v="0"/>
    <n v="0"/>
    <n v="0"/>
    <n v="0"/>
    <n v="0"/>
    <n v="0"/>
    <m/>
    <x v="0"/>
  </r>
  <r>
    <s v="La Rotonda"/>
    <s v="South America"/>
    <x v="0"/>
    <x v="0"/>
    <n v="1"/>
    <s v="Trading Platforms, Outsourcing and Financing"/>
    <s v="Machinery Sharing &amp; Contractor Outsourcing Platforms"/>
    <s v="Broad Farming"/>
    <m/>
    <m/>
    <n v="2016"/>
    <s v="http://www.larotonda.com.ar"/>
    <s v="No"/>
    <s v="No"/>
    <s v="No"/>
    <s v="No"/>
    <s v="No"/>
    <s v="No"/>
    <s v="No"/>
    <s v="No"/>
    <n v="0"/>
    <n v="0"/>
    <n v="0"/>
    <n v="0"/>
    <n v="0"/>
    <n v="0"/>
    <n v="0"/>
    <n v="0"/>
    <m/>
    <x v="0"/>
  </r>
  <r>
    <s v="Laurus"/>
    <s v="South America"/>
    <x v="0"/>
    <x v="0"/>
    <n v="1"/>
    <s v="Novel Farming Systems"/>
    <s v="Urban &amp; Indoor Farming"/>
    <s v="Fresh produce"/>
    <m/>
    <m/>
    <n v="2017"/>
    <s v="http://www.laurusag.tech"/>
    <s v="No"/>
    <s v="No"/>
    <s v="No"/>
    <s v="No"/>
    <s v="No"/>
    <s v="No"/>
    <s v="No"/>
    <s v="No"/>
    <n v="0"/>
    <n v="0"/>
    <n v="0"/>
    <n v="0"/>
    <n v="0"/>
    <n v="0"/>
    <n v="0"/>
    <n v="0"/>
    <m/>
    <x v="2"/>
  </r>
  <r>
    <s v="LESS Industries"/>
    <s v="South America"/>
    <x v="0"/>
    <x v="0"/>
    <n v="1"/>
    <s v="Farm Mechanization &amp; Automation"/>
    <s v="Innovative Materials &amp; Applications"/>
    <s v="Broad Farming"/>
    <m/>
    <m/>
    <n v="2013"/>
    <s v="http://www.lessindustries.com"/>
    <s v="Yes"/>
    <s v="No"/>
    <s v="No"/>
    <s v="No"/>
    <s v="Yes"/>
    <s v="Yes"/>
    <s v="Yes"/>
    <s v="No"/>
    <n v="1"/>
    <n v="0"/>
    <n v="0"/>
    <n v="0"/>
    <n v="1"/>
    <n v="1"/>
    <n v="1"/>
    <n v="0"/>
    <m/>
    <x v="2"/>
  </r>
  <r>
    <s v="Maqtec"/>
    <s v="South America"/>
    <x v="0"/>
    <x v="0"/>
    <n v="1"/>
    <s v="Farm Mechanization &amp; Automation"/>
    <s v="Labor Technologies, Robotics &amp; Autonomous Machinery"/>
    <s v="Broad Farming"/>
    <m/>
    <m/>
    <n v="2000"/>
    <s v="http://www.maqtec.com"/>
    <s v="No"/>
    <s v="No"/>
    <s v="No"/>
    <s v="No"/>
    <s v="No"/>
    <s v="No"/>
    <s v="No"/>
    <s v="Yes"/>
    <n v="0"/>
    <n v="0"/>
    <n v="0"/>
    <n v="0"/>
    <n v="0"/>
    <n v="0"/>
    <n v="0"/>
    <n v="1"/>
    <m/>
    <x v="2"/>
  </r>
  <r>
    <s v="Milar.farm"/>
    <s v="South America"/>
    <x v="0"/>
    <x v="0"/>
    <n v="1"/>
    <s v="Big Data &amp; Precision Agriculture"/>
    <s v="Data Analytics &amp; Decision Support Technologies"/>
    <s v="Row Crops"/>
    <m/>
    <m/>
    <n v="2017"/>
    <s v="http://www.milar.farm"/>
    <s v="No"/>
    <s v="No"/>
    <s v="No"/>
    <s v="No"/>
    <s v="No"/>
    <s v="No"/>
    <s v="Yes"/>
    <s v="No"/>
    <n v="0"/>
    <n v="0"/>
    <n v="0"/>
    <n v="0"/>
    <n v="0"/>
    <n v="0"/>
    <n v="1"/>
    <n v="0"/>
    <m/>
    <x v="0"/>
  </r>
  <r>
    <s v="Moovin"/>
    <s v="South America"/>
    <x v="0"/>
    <x v="0"/>
    <n v="1"/>
    <s v="Trading Platforms, Outsourcing and Financing"/>
    <s v="Marketplaces for Inputs, Products &amp; Services"/>
    <s v="Broad Farming"/>
    <m/>
    <m/>
    <n v="2018"/>
    <s v="http://www.muvinapp.com"/>
    <s v="No"/>
    <s v="No"/>
    <s v="No"/>
    <s v="No"/>
    <s v="No"/>
    <s v="Yes"/>
    <s v="Yes"/>
    <s v="No"/>
    <n v="0"/>
    <n v="0"/>
    <n v="0"/>
    <n v="0"/>
    <n v="0"/>
    <n v="1"/>
    <n v="1"/>
    <n v="0"/>
    <s v="Eloy Vera Bahima"/>
    <x v="0"/>
  </r>
  <r>
    <s v="Nanotica"/>
    <s v="South America"/>
    <x v="0"/>
    <x v="0"/>
    <n v="1"/>
    <s v="Genetics, Crop Protection &amp; Animal Welfare"/>
    <s v="Plant Genetics (biotechnology)"/>
    <s v="Broad Farming"/>
    <m/>
    <m/>
    <n v="2015"/>
    <s v="http://www.nanotica.com.ar"/>
    <s v="No"/>
    <s v="No"/>
    <s v="No"/>
    <s v="No"/>
    <s v="No"/>
    <s v="No"/>
    <s v="No"/>
    <s v="No"/>
    <n v="0"/>
    <n v="0"/>
    <n v="0"/>
    <n v="0"/>
    <n v="0"/>
    <n v="0"/>
    <n v="0"/>
    <n v="0"/>
    <s v="Julio Laurenza"/>
    <x v="0"/>
  </r>
  <r>
    <s v="NPKS MyO "/>
    <s v="South America"/>
    <x v="0"/>
    <x v="0"/>
    <n v="1"/>
    <s v="Big Data &amp; Precision Agriculture"/>
    <s v="Data Analytics &amp; Decision Support Technologies"/>
    <s v="Broad Farming"/>
    <m/>
    <m/>
    <n v="2017"/>
    <s v="http://www.npksmyo.com"/>
    <s v="No"/>
    <s v="No"/>
    <s v="No"/>
    <s v="No"/>
    <s v="No"/>
    <s v="No"/>
    <s v="No"/>
    <s v="No"/>
    <n v="0"/>
    <n v="0"/>
    <n v="0"/>
    <n v="0"/>
    <n v="0"/>
    <n v="0"/>
    <n v="0"/>
    <n v="0"/>
    <m/>
    <x v="2"/>
  </r>
  <r>
    <s v="Ñandú Gestión Agro"/>
    <s v="South America"/>
    <x v="0"/>
    <x v="0"/>
    <n v="1"/>
    <s v="Farm Management &amp; Information &amp; Education Services"/>
    <s v="Farm Management Software &amp; Consulting Services"/>
    <s v="Broad Farming"/>
    <m/>
    <m/>
    <n v="2014"/>
    <s v="http://www.agronandu.com"/>
    <s v="No"/>
    <s v="No"/>
    <s v="No"/>
    <s v="No"/>
    <s v="No"/>
    <s v="No"/>
    <s v="No"/>
    <s v="No"/>
    <n v="0"/>
    <n v="0"/>
    <n v="0"/>
    <n v="0"/>
    <n v="0"/>
    <n v="0"/>
    <n v="0"/>
    <n v="0"/>
    <m/>
    <x v="2"/>
  </r>
  <r>
    <s v="Omixom Ingeniería"/>
    <s v="South America"/>
    <x v="0"/>
    <x v="0"/>
    <n v="1"/>
    <s v="Big Data &amp; Precision Agriculture"/>
    <s v="Remote Sensors &amp; Field Monitoring"/>
    <s v="Broad Farming"/>
    <m/>
    <m/>
    <n v="2007"/>
    <s v="http://www.omixom.com"/>
    <s v="No"/>
    <s v="No"/>
    <s v="No"/>
    <s v="No"/>
    <s v="Yes"/>
    <s v="No"/>
    <s v="No"/>
    <s v="No"/>
    <n v="0"/>
    <n v="0"/>
    <n v="0"/>
    <n v="0"/>
    <n v="1"/>
    <n v="0"/>
    <n v="0"/>
    <n v="0"/>
    <s v="Federico Ferraro"/>
    <x v="0"/>
  </r>
  <r>
    <s v="OpenVino"/>
    <s v="South America"/>
    <x v="0"/>
    <x v="0"/>
    <n v="1"/>
    <s v="Innovative Food &amp; Care Products &amp; Services"/>
    <s v="Farm to Consumer Marketing"/>
    <s v="Food, Beverages &amp; Care"/>
    <m/>
    <m/>
    <n v="2018"/>
    <s v="http://www.openvino.org"/>
    <s v="No"/>
    <s v="No"/>
    <s v="No"/>
    <s v="Yes"/>
    <s v="No"/>
    <s v="No"/>
    <s v="No"/>
    <s v="No"/>
    <n v="0"/>
    <n v="0"/>
    <n v="0"/>
    <n v="1"/>
    <n v="0"/>
    <n v="0"/>
    <n v="0"/>
    <n v="0"/>
    <m/>
    <x v="0"/>
  </r>
  <r>
    <s v="Octamer"/>
    <s v="South America"/>
    <x v="0"/>
    <x v="0"/>
    <n v="1"/>
    <s v="Genetics, Crop Protection &amp; Animal Welfare"/>
    <s v="Other seed &amp; animal solutions"/>
    <s v="Broad Farming"/>
    <m/>
    <m/>
    <n v="2015"/>
    <s v="http://www.octamer.com.ar"/>
    <s v="No"/>
    <s v="No"/>
    <s v="No"/>
    <s v="No"/>
    <s v="No"/>
    <s v="No"/>
    <s v="No"/>
    <s v="No"/>
    <n v="0"/>
    <n v="0"/>
    <n v="0"/>
    <n v="0"/>
    <n v="0"/>
    <n v="0"/>
    <n v="0"/>
    <n v="0"/>
    <m/>
    <x v="0"/>
  </r>
  <r>
    <s v="Optiagro"/>
    <s v="South America"/>
    <x v="0"/>
    <x v="0"/>
    <n v="1"/>
    <s v="Farm Management &amp; Information &amp; Education Services"/>
    <s v="Farm Management Software &amp; Consulting Services"/>
    <s v="Broad Farming"/>
    <m/>
    <m/>
    <n v="2018"/>
    <s v="http://www.optiagro.com"/>
    <s v="No"/>
    <s v="No"/>
    <s v="No"/>
    <s v="No"/>
    <s v="No"/>
    <s v="Yes"/>
    <s v="Yes"/>
    <s v="No"/>
    <n v="0"/>
    <n v="0"/>
    <n v="0"/>
    <n v="0"/>
    <n v="0"/>
    <n v="1"/>
    <n v="1"/>
    <n v="0"/>
    <s v="Matias Ezequiel Carrera Ruetsch"/>
    <x v="0"/>
  </r>
  <r>
    <s v="Pampa Inteligente"/>
    <s v="South America"/>
    <x v="0"/>
    <x v="0"/>
    <n v="1"/>
    <s v="Big Data &amp; Precision Agriculture"/>
    <s v="Data Analytics &amp; Decision Support Technologies"/>
    <s v="Broad Farming"/>
    <m/>
    <m/>
    <n v="2017"/>
    <s v="http://www.pampainteligente.com"/>
    <s v="No"/>
    <s v="Yes"/>
    <s v="No"/>
    <s v="No"/>
    <s v="Yes"/>
    <s v="Yes"/>
    <s v="No"/>
    <s v="No"/>
    <n v="0"/>
    <n v="1"/>
    <n v="0"/>
    <n v="0"/>
    <n v="1"/>
    <n v="1"/>
    <n v="0"/>
    <n v="0"/>
    <m/>
    <x v="2"/>
  </r>
  <r>
    <s v="Physis Agro"/>
    <s v="South America"/>
    <x v="0"/>
    <x v="0"/>
    <n v="1"/>
    <s v="Farm Management &amp; Information &amp; Education Services"/>
    <s v="Farm Management Software &amp; Consulting Services"/>
    <s v="Broad Farming"/>
    <m/>
    <m/>
    <n v="2000"/>
    <s v="http://www.physis-agro.com"/>
    <s v="No"/>
    <s v="No"/>
    <s v="No"/>
    <s v="No"/>
    <s v="No"/>
    <s v="No"/>
    <s v="No"/>
    <s v="No"/>
    <n v="0"/>
    <n v="0"/>
    <n v="0"/>
    <n v="0"/>
    <n v="0"/>
    <n v="0"/>
    <n v="0"/>
    <n v="0"/>
    <m/>
    <x v="2"/>
  </r>
  <r>
    <s v="Ponce Automation"/>
    <s v="South America"/>
    <x v="0"/>
    <x v="0"/>
    <n v="1"/>
    <s v="Farm Mechanization &amp; Automation"/>
    <s v="Water &amp; Irrigation Systems"/>
    <s v="Row Crops"/>
    <m/>
    <m/>
    <n v="2017"/>
    <s v="http://www.ponceautomations.com"/>
    <s v="No"/>
    <s v="No"/>
    <s v="No"/>
    <s v="No"/>
    <s v="Yes"/>
    <s v="No"/>
    <s v="Yes"/>
    <s v="No"/>
    <n v="0"/>
    <n v="0"/>
    <n v="0"/>
    <n v="0"/>
    <n v="1"/>
    <n v="0"/>
    <n v="1"/>
    <n v="0"/>
    <m/>
    <x v="0"/>
  </r>
  <r>
    <s v="Proastics"/>
    <s v="South America"/>
    <x v="0"/>
    <x v="0"/>
    <n v="1"/>
    <s v="Farm Management &amp; Information &amp; Education Services"/>
    <s v="Farm Management Software &amp; Consulting Services"/>
    <s v="Livestock"/>
    <s v="Poultry"/>
    <m/>
    <n v="2016"/>
    <s v="http://www.promanager.com.ar"/>
    <s v="No"/>
    <s v="No"/>
    <s v="No"/>
    <s v="No"/>
    <s v="No"/>
    <s v="No"/>
    <s v="No"/>
    <s v="No"/>
    <n v="0"/>
    <n v="0"/>
    <n v="0"/>
    <n v="0"/>
    <n v="0"/>
    <n v="0"/>
    <n v="0"/>
    <n v="0"/>
    <m/>
    <x v="2"/>
  </r>
  <r>
    <s v="PUMA"/>
    <s v="South America"/>
    <x v="0"/>
    <x v="0"/>
    <n v="1"/>
    <s v="Big Data &amp; Precision Agriculture"/>
    <s v="Remote Sensors &amp; Field Monitoring"/>
    <s v="Row Crops"/>
    <m/>
    <m/>
    <n v="2016"/>
    <s v="http://www.agropuma.com"/>
    <s v="No"/>
    <s v="No"/>
    <s v="No"/>
    <s v="No"/>
    <s v="No"/>
    <s v="Yes"/>
    <s v="Yes"/>
    <s v="No"/>
    <n v="0"/>
    <n v="0"/>
    <n v="0"/>
    <n v="0"/>
    <n v="0"/>
    <n v="1"/>
    <n v="1"/>
    <n v="0"/>
    <m/>
    <x v="0"/>
  </r>
  <r>
    <s v="Rastros"/>
    <s v="South America"/>
    <x v="0"/>
    <x v="0"/>
    <n v="1"/>
    <s v="Big Data &amp; Precision Agriculture"/>
    <s v="Data Analytics &amp; Decision Support Technologies"/>
    <s v="Row Crops"/>
    <m/>
    <m/>
    <n v="2013"/>
    <s v="http://www.rastrosgis.com"/>
    <s v="No"/>
    <s v="No"/>
    <s v="No"/>
    <s v="No"/>
    <s v="No"/>
    <s v="Yes"/>
    <s v="No"/>
    <s v="No"/>
    <n v="0"/>
    <n v="0"/>
    <n v="0"/>
    <n v="0"/>
    <n v="0"/>
    <n v="1"/>
    <n v="0"/>
    <n v="0"/>
    <s v="Teo Barrenechea"/>
    <x v="0"/>
  </r>
  <r>
    <s v="S4 Agtech"/>
    <s v="South America"/>
    <x v="0"/>
    <x v="0"/>
    <n v="1"/>
    <s v="Big Data &amp; Precision Agriculture"/>
    <s v="Data Analytics &amp; Decision Support Technologies"/>
    <s v="Row Crops"/>
    <m/>
    <m/>
    <n v="2010"/>
    <s v="http://www.s4AgTech.com"/>
    <s v="No"/>
    <s v="Yes"/>
    <s v="No"/>
    <s v="No"/>
    <s v="Yes"/>
    <s v="No"/>
    <s v="No"/>
    <s v="No"/>
    <n v="0"/>
    <n v="1"/>
    <n v="0"/>
    <n v="0"/>
    <n v="1"/>
    <n v="0"/>
    <n v="0"/>
    <n v="0"/>
    <m/>
    <x v="0"/>
  </r>
  <r>
    <s v="Satellogic"/>
    <s v="South America"/>
    <x v="0"/>
    <x v="0"/>
    <n v="1"/>
    <s v="Big Data &amp; Precision Agriculture"/>
    <s v="Drones &amp; Satellite Imagery"/>
    <s v="Broad Farming"/>
    <m/>
    <m/>
    <n v="2010"/>
    <s v="http://www.satellogic.com"/>
    <s v="No"/>
    <s v="Yes"/>
    <s v="Yes"/>
    <s v="No"/>
    <s v="Yes"/>
    <s v="Yes"/>
    <s v="No"/>
    <s v="No"/>
    <n v="0"/>
    <n v="1"/>
    <n v="1"/>
    <n v="0"/>
    <n v="1"/>
    <n v="1"/>
    <n v="0"/>
    <n v="0"/>
    <m/>
    <x v="0"/>
  </r>
  <r>
    <s v="SCANTERRA"/>
    <s v="South America"/>
    <x v="0"/>
    <x v="0"/>
    <n v="1"/>
    <s v="Big Data &amp; Precision Agriculture"/>
    <s v="Data Analytics &amp; Decision Support Technologies"/>
    <s v="Broad Farming"/>
    <m/>
    <m/>
    <n v="2004"/>
    <s v="http://www.scanterra.com"/>
    <s v="No"/>
    <s v="No"/>
    <s v="No"/>
    <s v="No"/>
    <s v="Yes"/>
    <s v="Yes"/>
    <s v="Yes"/>
    <s v="No"/>
    <n v="0"/>
    <n v="0"/>
    <n v="0"/>
    <n v="0"/>
    <n v="1"/>
    <n v="1"/>
    <n v="1"/>
    <n v="0"/>
    <s v="Alvaro Sassano"/>
    <x v="0"/>
  </r>
  <r>
    <s v="Sheriff Agro"/>
    <s v="South America"/>
    <x v="0"/>
    <x v="0"/>
    <n v="1"/>
    <s v="Farm Management &amp; Information &amp; Education Services"/>
    <s v="Farm Management Software &amp; Consulting Services"/>
    <s v="Broad Farming"/>
    <m/>
    <m/>
    <n v="2018"/>
    <s v="not available"/>
    <s v="No"/>
    <s v="No"/>
    <s v="No"/>
    <s v="No"/>
    <s v="No"/>
    <s v="No"/>
    <s v="No"/>
    <s v="No"/>
    <n v="0"/>
    <n v="0"/>
    <n v="0"/>
    <n v="0"/>
    <n v="0"/>
    <n v="0"/>
    <n v="0"/>
    <n v="0"/>
    <m/>
    <x v="2"/>
  </r>
  <r>
    <s v="Siclo Rural"/>
    <s v="South America"/>
    <x v="0"/>
    <x v="0"/>
    <n v="1"/>
    <s v="Bioenergy, Biomaterials &amp; Other Renewables"/>
    <s v="Waste Mitigation &amp; Waste Treatment"/>
    <s v="Broad Farming"/>
    <m/>
    <m/>
    <n v="2010"/>
    <s v="http://www.siclorural.com.ar"/>
    <s v="No"/>
    <s v="No"/>
    <s v="No"/>
    <s v="No"/>
    <s v="No"/>
    <s v="No"/>
    <s v="No"/>
    <s v="No"/>
    <n v="0"/>
    <n v="0"/>
    <n v="0"/>
    <n v="0"/>
    <n v="0"/>
    <n v="0"/>
    <n v="0"/>
    <n v="0"/>
    <m/>
    <x v="2"/>
  </r>
  <r>
    <s v="Siembro.com"/>
    <s v="South America"/>
    <x v="0"/>
    <x v="0"/>
    <n v="1"/>
    <s v="Trading Platforms, Outsourcing and Financing"/>
    <s v="Innovative Payment, Financing &amp; Marketing Platforms"/>
    <s v="Broad Farming"/>
    <m/>
    <m/>
    <n v="2015"/>
    <s v="http://www.siembro.com"/>
    <s v="No"/>
    <s v="No"/>
    <s v="No"/>
    <s v="No"/>
    <s v="No"/>
    <s v="No"/>
    <s v="No"/>
    <s v="No"/>
    <n v="0"/>
    <n v="0"/>
    <n v="0"/>
    <n v="0"/>
    <n v="0"/>
    <n v="0"/>
    <n v="0"/>
    <n v="0"/>
    <s v="Nicolas Simonassi"/>
    <x v="0"/>
  </r>
  <r>
    <s v="Sima - monitoreo agricola"/>
    <s v="South America"/>
    <x v="0"/>
    <x v="0"/>
    <n v="1"/>
    <s v="Farm Management &amp; Information &amp; Education Services"/>
    <s v="Farm Management Software &amp; Consulting Services"/>
    <s v="Row Crops"/>
    <m/>
    <m/>
    <n v="2013"/>
    <s v="http://www.monitoreoagricola.com"/>
    <s v="No"/>
    <s v="No"/>
    <s v="No"/>
    <s v="No"/>
    <s v="No"/>
    <s v="No"/>
    <s v="Yes"/>
    <s v="No"/>
    <n v="0"/>
    <n v="0"/>
    <n v="0"/>
    <n v="0"/>
    <n v="0"/>
    <n v="0"/>
    <n v="1"/>
    <n v="0"/>
    <m/>
    <x v="0"/>
  </r>
  <r>
    <s v="Sismagro"/>
    <s v="South America"/>
    <x v="0"/>
    <x v="0"/>
    <n v="1"/>
    <s v="Farm Management &amp; Information &amp; Education Services"/>
    <s v="Farm Management Software &amp; Consulting Services"/>
    <s v="Row Crops"/>
    <m/>
    <m/>
    <n v="2007"/>
    <s v="http://www.sismagro.com"/>
    <s v="No"/>
    <s v="No"/>
    <s v="No"/>
    <s v="No"/>
    <s v="No"/>
    <s v="No"/>
    <s v="No"/>
    <s v="No"/>
    <n v="0"/>
    <n v="0"/>
    <n v="0"/>
    <n v="0"/>
    <n v="0"/>
    <n v="0"/>
    <n v="0"/>
    <n v="0"/>
    <m/>
    <x v="0"/>
  </r>
  <r>
    <s v="Skyagro"/>
    <s v="South America"/>
    <x v="0"/>
    <x v="0"/>
    <n v="1"/>
    <s v="Big Data &amp; Precision Agriculture"/>
    <s v="Drones &amp; Satellite Imagery"/>
    <s v="Broad Farming"/>
    <m/>
    <m/>
    <n v="2015"/>
    <s v="http://www.skyagrosolutions.com"/>
    <s v="No"/>
    <s v="Yes"/>
    <s v="Yes"/>
    <s v="No"/>
    <s v="Yes"/>
    <s v="Yes"/>
    <s v="No"/>
    <s v="No"/>
    <n v="0"/>
    <n v="1"/>
    <n v="1"/>
    <n v="0"/>
    <n v="1"/>
    <n v="1"/>
    <n v="0"/>
    <n v="0"/>
    <s v="Pietro di Campello"/>
    <x v="0"/>
  </r>
  <r>
    <s v="Smart Cultiva"/>
    <s v="South America"/>
    <x v="0"/>
    <x v="0"/>
    <n v="1"/>
    <s v="Big Data &amp; Precision Agriculture"/>
    <s v="Integrated Hardware &amp; Software Solutions (IoT)"/>
    <s v="Broad Farming"/>
    <m/>
    <m/>
    <n v="2016"/>
    <s v="http://www.smartcultiva.com"/>
    <s v="Yes"/>
    <s v="No"/>
    <s v="No"/>
    <s v="No"/>
    <s v="Yes"/>
    <s v="No"/>
    <s v="No"/>
    <s v="No"/>
    <n v="1"/>
    <n v="0"/>
    <n v="0"/>
    <n v="0"/>
    <n v="1"/>
    <n v="0"/>
    <n v="0"/>
    <n v="0"/>
    <m/>
    <x v="1"/>
  </r>
  <r>
    <s v="SomosCampo.com"/>
    <s v="South America"/>
    <x v="0"/>
    <x v="0"/>
    <n v="1"/>
    <s v="Trading Platforms, Outsourcing and Financing"/>
    <s v="Marketplaces for Inputs, Products &amp; Services"/>
    <s v="Row Crops"/>
    <m/>
    <m/>
    <n v="2018"/>
    <s v="http://www.somoscampo.com"/>
    <s v="No"/>
    <s v="No"/>
    <s v="No"/>
    <s v="No"/>
    <s v="No"/>
    <s v="No"/>
    <s v="No"/>
    <s v="No"/>
    <n v="0"/>
    <n v="0"/>
    <n v="0"/>
    <n v="0"/>
    <n v="0"/>
    <n v="0"/>
    <n v="0"/>
    <n v="0"/>
    <m/>
    <x v="0"/>
  </r>
  <r>
    <s v="Stamm"/>
    <s v="South America"/>
    <x v="0"/>
    <x v="0"/>
    <n v="1"/>
    <s v="Innovative Food &amp; Care Products &amp; Services"/>
    <s v="New Ingredients &amp; Flavors"/>
    <s v="Broad Farming"/>
    <m/>
    <m/>
    <n v="2014"/>
    <s v="http://www.stamm.bio"/>
    <s v="No"/>
    <s v="No"/>
    <s v="No"/>
    <s v="No"/>
    <s v="No"/>
    <s v="No"/>
    <s v="No"/>
    <s v="No"/>
    <n v="0"/>
    <n v="0"/>
    <n v="0"/>
    <n v="0"/>
    <n v="0"/>
    <n v="0"/>
    <n v="0"/>
    <n v="0"/>
    <s v="Juan Francisco Llamazares Vegh"/>
    <x v="0"/>
  </r>
  <r>
    <s v="Tambero.com"/>
    <s v="South America"/>
    <x v="0"/>
    <x v="0"/>
    <n v="1"/>
    <s v="Farm Management &amp; Information &amp; Education Services"/>
    <s v="Farm Management Software &amp; Consulting Services"/>
    <s v="Livestock"/>
    <s v="Dairy"/>
    <m/>
    <n v="2012"/>
    <s v="http://www.tambero.com"/>
    <s v="No"/>
    <s v="No"/>
    <s v="No"/>
    <s v="No"/>
    <s v="No"/>
    <s v="No"/>
    <s v="No"/>
    <s v="No"/>
    <n v="0"/>
    <n v="0"/>
    <n v="0"/>
    <n v="0"/>
    <n v="0"/>
    <n v="0"/>
    <n v="0"/>
    <n v="0"/>
    <m/>
    <x v="0"/>
  </r>
  <r>
    <s v="Telegranel"/>
    <s v="South America"/>
    <x v="0"/>
    <x v="0"/>
    <n v="1"/>
    <s v="Supply Chain Technologies"/>
    <s v="Food &amp; Ag Logistics &amp; Storage solutions"/>
    <s v="Food, Beverages &amp; Care"/>
    <m/>
    <m/>
    <n v="2005"/>
    <s v="http://www.telegranel.com.ar"/>
    <s v="No"/>
    <s v="No"/>
    <s v="No"/>
    <s v="No"/>
    <s v="Yes"/>
    <s v="No"/>
    <s v="No"/>
    <s v="No"/>
    <n v="0"/>
    <n v="0"/>
    <n v="0"/>
    <n v="0"/>
    <n v="1"/>
    <n v="0"/>
    <n v="0"/>
    <n v="0"/>
    <s v="Guillermo Torres"/>
    <x v="0"/>
  </r>
  <r>
    <s v="The Food Market"/>
    <s v="South America"/>
    <x v="0"/>
    <x v="0"/>
    <n v="1"/>
    <s v="Innovative Food &amp; Care Products &amp; Services"/>
    <s v="Farm to Consumer Marketing"/>
    <s v="Food, Beverages &amp; Care"/>
    <m/>
    <m/>
    <n v="2015"/>
    <s v="http://www.thefoodmarket.com.ar"/>
    <s v="No"/>
    <s v="No"/>
    <s v="No"/>
    <s v="No"/>
    <s v="No"/>
    <s v="No"/>
    <s v="Yes"/>
    <s v="No"/>
    <n v="0"/>
    <n v="0"/>
    <n v="0"/>
    <n v="0"/>
    <n v="0"/>
    <n v="0"/>
    <n v="1"/>
    <n v="0"/>
    <s v="Melanie Wolman"/>
    <x v="1"/>
  </r>
  <r>
    <s v="Tu Rodeo"/>
    <s v="South America"/>
    <x v="0"/>
    <x v="0"/>
    <n v="1"/>
    <s v="Big Data &amp; Precision Agriculture"/>
    <s v="Integrated Hardware &amp; Software Solutions (IoT)"/>
    <s v="Livestock"/>
    <s v="Cattle"/>
    <m/>
    <n v="2017"/>
    <s v="http://www.turodeo.com"/>
    <s v="Yes"/>
    <s v="No"/>
    <s v="No"/>
    <s v="No"/>
    <s v="Yes"/>
    <s v="No"/>
    <s v="Yes"/>
    <s v="No"/>
    <n v="1"/>
    <n v="0"/>
    <n v="0"/>
    <n v="0"/>
    <n v="1"/>
    <n v="0"/>
    <n v="1"/>
    <n v="0"/>
    <m/>
    <x v="0"/>
  </r>
  <r>
    <s v="UrsulaGIS"/>
    <s v="South America"/>
    <x v="0"/>
    <x v="0"/>
    <n v="1"/>
    <s v="Big Data &amp; Precision Agriculture"/>
    <s v="Data Analytics &amp; Decision Support Technologies"/>
    <s v="Row Crops"/>
    <m/>
    <m/>
    <n v="2017"/>
    <s v="http://www.ursulagis.com"/>
    <s v="No"/>
    <s v="No"/>
    <s v="No"/>
    <s v="No"/>
    <s v="Yes"/>
    <s v="Yes"/>
    <s v="No"/>
    <s v="No"/>
    <n v="0"/>
    <n v="0"/>
    <n v="0"/>
    <n v="0"/>
    <n v="1"/>
    <n v="1"/>
    <n v="0"/>
    <n v="0"/>
    <s v="Tomas Lund Petersen"/>
    <x v="0"/>
  </r>
  <r>
    <s v="Vaqapp"/>
    <s v="South America"/>
    <x v="0"/>
    <x v="0"/>
    <n v="1"/>
    <s v="Trading Platforms, Outsourcing and Financing"/>
    <s v="Marketplaces for Inputs, Products &amp; Services"/>
    <s v="Livestock"/>
    <s v="Cattle"/>
    <m/>
    <n v="2016"/>
    <s v="http://www.vaqapp.com"/>
    <s v="No"/>
    <s v="No"/>
    <s v="No"/>
    <s v="No"/>
    <s v="No"/>
    <s v="No"/>
    <s v="Yes"/>
    <s v="No"/>
    <n v="0"/>
    <n v="0"/>
    <n v="0"/>
    <n v="0"/>
    <n v="0"/>
    <n v="0"/>
    <n v="1"/>
    <n v="0"/>
    <m/>
    <x v="0"/>
  </r>
  <r>
    <s v="Vera Food"/>
    <s v="South America"/>
    <x v="0"/>
    <x v="0"/>
    <n v="1"/>
    <s v="Supply Chain Technologies"/>
    <s v="Food Traceability &amp; Safety"/>
    <s v="Livestock"/>
    <s v="Cattle"/>
    <m/>
    <n v="2018"/>
    <s v="http://www.verafood.com.ar"/>
    <s v="Yes"/>
    <s v="No"/>
    <s v="No"/>
    <s v="Yes"/>
    <s v="No"/>
    <s v="No"/>
    <s v="No"/>
    <s v="No"/>
    <n v="1"/>
    <n v="0"/>
    <n v="0"/>
    <n v="1"/>
    <n v="0"/>
    <n v="0"/>
    <n v="0"/>
    <n v="0"/>
    <s v="Mariano Lardiez"/>
    <x v="0"/>
  </r>
  <r>
    <s v="Verion Agricultura"/>
    <s v="South America"/>
    <x v="0"/>
    <x v="0"/>
    <n v="1"/>
    <s v="Big Data &amp; Precision Agriculture"/>
    <s v="Remote Sensors &amp; Field Monitoring"/>
    <s v="Row Crops"/>
    <m/>
    <m/>
    <s v="1990s"/>
    <s v="http://www.agriculturaverion.com"/>
    <s v="No"/>
    <s v="No"/>
    <s v="No"/>
    <s v="No"/>
    <s v="No"/>
    <s v="Yes"/>
    <s v="No"/>
    <s v="No"/>
    <n v="0"/>
    <n v="0"/>
    <n v="0"/>
    <n v="0"/>
    <n v="0"/>
    <n v="1"/>
    <n v="0"/>
    <n v="0"/>
    <m/>
    <x v="0"/>
  </r>
  <r>
    <s v="Wiagro - Smart Silo Bag"/>
    <s v="South America"/>
    <x v="0"/>
    <x v="0"/>
    <n v="1"/>
    <s v="Big Data &amp; Precision Agriculture"/>
    <s v="Integrated Hardware &amp; Software Solutions (IoT)"/>
    <s v="Row Crops"/>
    <m/>
    <m/>
    <n v="2018"/>
    <s v="http://www.wiagro.com"/>
    <s v="Yes"/>
    <s v="No"/>
    <s v="No"/>
    <s v="No"/>
    <s v="Yes"/>
    <s v="Yes"/>
    <s v="Yes"/>
    <s v="No"/>
    <n v="1"/>
    <n v="0"/>
    <n v="0"/>
    <n v="0"/>
    <n v="1"/>
    <n v="1"/>
    <n v="1"/>
    <n v="0"/>
    <m/>
    <x v="0"/>
  </r>
  <r>
    <s v="Wincampo"/>
    <s v="South America"/>
    <x v="0"/>
    <x v="0"/>
    <n v="1"/>
    <s v="Farm Management &amp; Information &amp; Education Services"/>
    <s v="Farm Management Software &amp; Consulting Services"/>
    <s v="Livestock"/>
    <s v="Cattle"/>
    <m/>
    <s v="1990s"/>
    <s v="http://www.wincampo.com"/>
    <s v="No"/>
    <s v="No"/>
    <s v="No"/>
    <s v="No"/>
    <s v="No"/>
    <s v="No"/>
    <s v="Yes"/>
    <s v="No"/>
    <n v="0"/>
    <n v="0"/>
    <n v="0"/>
    <n v="0"/>
    <n v="0"/>
    <n v="0"/>
    <n v="1"/>
    <n v="0"/>
    <m/>
    <x v="1"/>
  </r>
  <r>
    <s v="Wuabi"/>
    <s v="South America"/>
    <x v="0"/>
    <x v="0"/>
    <n v="1"/>
    <s v="Trading Platforms, Outsourcing and Financing"/>
    <s v="Innovative Payment, Financing &amp; Marketing Platforms"/>
    <s v="Broad Farming"/>
    <m/>
    <m/>
    <n v="2015"/>
    <s v="http://www.wuabi.com.ar"/>
    <s v="No"/>
    <s v="No"/>
    <s v="No"/>
    <s v="No"/>
    <s v="No"/>
    <s v="No"/>
    <s v="No"/>
    <s v="No"/>
    <n v="0"/>
    <n v="0"/>
    <n v="0"/>
    <n v="0"/>
    <n v="0"/>
    <n v="0"/>
    <n v="0"/>
    <n v="0"/>
    <m/>
    <x v="0"/>
  </r>
  <r>
    <s v="Zimbiosis"/>
    <s v="South America"/>
    <x v="0"/>
    <x v="0"/>
    <n v="1"/>
    <s v="Farm Management &amp; Information &amp; Education Services"/>
    <s v="Farm Management Software &amp; Consulting Services"/>
    <s v="Livestock"/>
    <s v="Equestrian"/>
    <m/>
    <n v="2014"/>
    <s v="http://www.zimbiosis.com"/>
    <s v="No"/>
    <s v="No"/>
    <s v="No"/>
    <s v="No"/>
    <s v="No"/>
    <s v="No"/>
    <s v="Yes"/>
    <s v="No"/>
    <n v="0"/>
    <n v="0"/>
    <n v="0"/>
    <n v="0"/>
    <n v="0"/>
    <n v="0"/>
    <n v="1"/>
    <n v="0"/>
    <s v="Sofía García Laborde"/>
    <x v="1"/>
  </r>
  <r>
    <s v="Zoomagri"/>
    <s v="South America"/>
    <x v="0"/>
    <x v="0"/>
    <n v="1"/>
    <s v="Supply Chain Technologies"/>
    <s v="Food Traceability &amp; Safety"/>
    <s v="Row Crops"/>
    <m/>
    <m/>
    <n v="2017"/>
    <s v="http://www.zoomagri.com"/>
    <s v="Yes"/>
    <s v="No"/>
    <s v="Yes"/>
    <s v="No"/>
    <s v="No"/>
    <s v="No"/>
    <s v="No"/>
    <s v="No"/>
    <n v="1"/>
    <n v="0"/>
    <n v="1"/>
    <n v="0"/>
    <n v="0"/>
    <n v="0"/>
    <n v="0"/>
    <n v="0"/>
    <s v="Fernando Martinez de Hoz; Jaap Rommelar"/>
    <x v="0"/>
  </r>
  <r>
    <s v="Agrotratos"/>
    <s v="South America"/>
    <x v="1"/>
    <x v="0"/>
    <n v="1"/>
    <s v="Trading Platforms, Outsourcing and Financing"/>
    <s v="Marketplaces for Inputs, Products &amp; Services"/>
    <s v="Broad Farming"/>
    <m/>
    <m/>
    <n v="2018"/>
    <s v="http://www.agrotratosbolivia.com"/>
    <s v="No"/>
    <s v="No"/>
    <s v="No"/>
    <s v="No"/>
    <s v="No"/>
    <s v="No"/>
    <s v="No"/>
    <s v="No"/>
    <n v="0"/>
    <n v="0"/>
    <n v="0"/>
    <n v="0"/>
    <n v="0"/>
    <n v="0"/>
    <n v="0"/>
    <n v="0"/>
    <m/>
    <x v="0"/>
  </r>
  <r>
    <s v="Biotop"/>
    <s v="South America"/>
    <x v="1"/>
    <x v="0"/>
    <n v="1"/>
    <s v="Genetics, Crop Protection &amp; Animal Welfare"/>
    <s v="Biologicals (Biostimulants, Biopesticides, Biofertilizers)"/>
    <s v="Row Crops"/>
    <m/>
    <m/>
    <m/>
    <s v="http://www.biotopbolivia.org"/>
    <s v="No"/>
    <s v="No"/>
    <s v="No"/>
    <s v="No"/>
    <s v="No"/>
    <s v="No"/>
    <s v="No"/>
    <s v="No"/>
    <n v="0"/>
    <n v="0"/>
    <n v="0"/>
    <n v="0"/>
    <n v="0"/>
    <n v="0"/>
    <n v="0"/>
    <n v="0"/>
    <m/>
    <x v="2"/>
  </r>
  <r>
    <s v="&quot;@Tech&quot; / BeefTrader"/>
    <s v="South America"/>
    <x v="2"/>
    <x v="0"/>
    <n v="1"/>
    <s v="Farm Management &amp; Information &amp; Education Services"/>
    <s v="Farm Management Software &amp; Consulting Services"/>
    <s v="Livestock"/>
    <s v="Cattle"/>
    <m/>
    <n v="2015"/>
    <s v="http://www.techagr.com"/>
    <s v="No"/>
    <s v="No"/>
    <s v="No"/>
    <s v="No"/>
    <s v="Yes"/>
    <s v="No"/>
    <s v="No"/>
    <s v="No"/>
    <n v="0"/>
    <n v="0"/>
    <n v="0"/>
    <n v="0"/>
    <n v="1"/>
    <n v="0"/>
    <n v="0"/>
    <n v="0"/>
    <m/>
    <x v="0"/>
  </r>
  <r>
    <s v="4milk"/>
    <s v="South America"/>
    <x v="2"/>
    <x v="0"/>
    <n v="1"/>
    <s v="Farm Management &amp; Information &amp; Education Services"/>
    <s v="Farm Management Software &amp; Consulting Services"/>
    <s v="Livestock"/>
    <s v="Dairy"/>
    <m/>
    <n v="2015"/>
    <s v="http://www.4milk.com.br"/>
    <s v="No"/>
    <s v="No"/>
    <s v="No"/>
    <s v="No"/>
    <s v="No"/>
    <s v="No"/>
    <s v="No"/>
    <s v="No"/>
    <n v="0"/>
    <n v="0"/>
    <n v="0"/>
    <n v="0"/>
    <n v="0"/>
    <n v="0"/>
    <n v="0"/>
    <n v="0"/>
    <s v=" Claudio Notini"/>
    <x v="0"/>
  </r>
  <r>
    <s v="5ECOS Soluções Sustentáveis"/>
    <s v="South America"/>
    <x v="2"/>
    <x v="0"/>
    <n v="1"/>
    <s v="Bioenergy, Biomaterials &amp; Other Renewables"/>
    <s v="Waste Mitigation &amp; Waste Treatment"/>
    <s v="Broad Farming"/>
    <m/>
    <m/>
    <n v="2015"/>
    <s v="http://www.5ecos.com.br"/>
    <s v="No"/>
    <s v="No"/>
    <s v="No"/>
    <s v="No"/>
    <s v="No"/>
    <s v="No"/>
    <s v="No"/>
    <s v="No"/>
    <n v="0"/>
    <n v="0"/>
    <n v="0"/>
    <n v="0"/>
    <n v="0"/>
    <n v="0"/>
    <n v="0"/>
    <n v="0"/>
    <m/>
    <x v="2"/>
  </r>
  <r>
    <s v="adroit Robotics"/>
    <s v="South America"/>
    <x v="2"/>
    <x v="0"/>
    <n v="1"/>
    <s v="Farm Mechanization &amp; Automation"/>
    <s v="Labor Technologies, Robotics &amp; Autonomous Machinery"/>
    <s v="Permanent Crops"/>
    <m/>
    <m/>
    <n v="2014"/>
    <s v="http://www.adroitrobotics.com"/>
    <s v="No"/>
    <s v="No"/>
    <s v="Yes"/>
    <s v="No"/>
    <s v="Yes"/>
    <s v="No"/>
    <s v="No"/>
    <s v="Yes"/>
    <n v="0"/>
    <n v="0"/>
    <n v="1"/>
    <n v="0"/>
    <n v="1"/>
    <n v="0"/>
    <n v="0"/>
    <n v="1"/>
    <m/>
    <x v="2"/>
  </r>
  <r>
    <s v="Aegro"/>
    <s v="South America"/>
    <x v="2"/>
    <x v="0"/>
    <n v="1"/>
    <s v="Farm Management &amp; Information &amp; Education Services"/>
    <s v="Farm Management Software &amp; Consulting Services"/>
    <s v="Row Crops"/>
    <m/>
    <m/>
    <n v="2014"/>
    <s v="http://www.aegro.com.br"/>
    <s v="No"/>
    <s v="No"/>
    <s v="No"/>
    <s v="No"/>
    <s v="No"/>
    <s v="No"/>
    <s v="No"/>
    <s v="No"/>
    <n v="0"/>
    <n v="0"/>
    <n v="0"/>
    <n v="0"/>
    <n v="0"/>
    <n v="0"/>
    <n v="0"/>
    <n v="0"/>
    <m/>
    <x v="0"/>
  </r>
  <r>
    <s v="AgexTec"/>
    <s v="South America"/>
    <x v="2"/>
    <x v="0"/>
    <n v="1"/>
    <s v="Big Data &amp; Precision Agriculture"/>
    <s v="Data Analytics &amp; Decision Support Technologies"/>
    <s v="Row Crops"/>
    <m/>
    <m/>
    <m/>
    <s v="http://www.agextec.com"/>
    <s v="No"/>
    <s v="No"/>
    <s v="No"/>
    <s v="No"/>
    <s v="No"/>
    <s v="No"/>
    <s v="No"/>
    <s v="No"/>
    <n v="0"/>
    <n v="0"/>
    <n v="0"/>
    <n v="0"/>
    <n v="0"/>
    <n v="0"/>
    <n v="0"/>
    <n v="0"/>
    <s v="Consuelo Romero"/>
    <x v="1"/>
  </r>
  <r>
    <s v="Agres"/>
    <s v="South America"/>
    <x v="2"/>
    <x v="0"/>
    <n v="1"/>
    <s v="Farm Mechanization &amp; Automation"/>
    <s v="Labor Technologies, Robotics &amp; Autonomous Machinery"/>
    <s v="Row Crops"/>
    <m/>
    <m/>
    <n v="2004"/>
    <s v="http://www.agres.com.br"/>
    <s v="No"/>
    <s v="No"/>
    <s v="No"/>
    <s v="No"/>
    <s v="Yes"/>
    <s v="Yes"/>
    <s v="No"/>
    <s v="No"/>
    <n v="0"/>
    <n v="0"/>
    <n v="0"/>
    <n v="0"/>
    <n v="1"/>
    <n v="1"/>
    <n v="0"/>
    <n v="0"/>
    <m/>
    <x v="0"/>
  </r>
  <r>
    <s v="Agri360"/>
    <s v="South America"/>
    <x v="2"/>
    <x v="0"/>
    <n v="1"/>
    <s v="Farm Management &amp; Information &amp; Education Services"/>
    <s v="Farm Management Software &amp; Consulting Services"/>
    <s v="Row Crops"/>
    <m/>
    <m/>
    <n v="2016"/>
    <s v="http://www.agri360.com.br"/>
    <s v="No"/>
    <s v="No"/>
    <s v="No"/>
    <s v="No"/>
    <s v="No"/>
    <s v="No"/>
    <s v="Yes"/>
    <s v="No"/>
    <n v="0"/>
    <n v="0"/>
    <n v="0"/>
    <n v="0"/>
    <n v="0"/>
    <n v="0"/>
    <n v="1"/>
    <n v="0"/>
    <m/>
    <x v="0"/>
  </r>
  <r>
    <s v="Agribela"/>
    <s v="South America"/>
    <x v="2"/>
    <x v="0"/>
    <n v="1"/>
    <s v="Genetics, Crop Protection &amp; Animal Welfare"/>
    <s v="Biologicals (Biostimulants, Biopesticides, Biofertilizers)"/>
    <s v="Row Crops"/>
    <m/>
    <m/>
    <n v="2017"/>
    <s v="http://www.agribela.com.br"/>
    <s v="No"/>
    <s v="No"/>
    <s v="No"/>
    <s v="No"/>
    <s v="No"/>
    <s v="No"/>
    <s v="No"/>
    <s v="No"/>
    <n v="0"/>
    <n v="0"/>
    <n v="0"/>
    <n v="0"/>
    <n v="0"/>
    <n v="0"/>
    <n v="0"/>
    <n v="0"/>
    <m/>
    <x v="2"/>
  </r>
  <r>
    <s v="AgriConnected"/>
    <s v="South America"/>
    <x v="2"/>
    <x v="0"/>
    <n v="1"/>
    <s v="Big Data &amp; Precision Agriculture"/>
    <s v="Integrated Hardware &amp; Software Solutions (IoT)"/>
    <s v="Broad Farming"/>
    <m/>
    <m/>
    <n v="2017"/>
    <s v="http://www.agriconnected.com"/>
    <s v="Yes"/>
    <s v="No"/>
    <s v="No"/>
    <s v="No"/>
    <s v="Yes"/>
    <s v="Yes"/>
    <s v="Yes"/>
    <s v="No"/>
    <n v="1"/>
    <n v="0"/>
    <n v="0"/>
    <n v="0"/>
    <n v="1"/>
    <n v="1"/>
    <n v="1"/>
    <n v="0"/>
    <m/>
    <x v="2"/>
  </r>
  <r>
    <s v="Agrilearning"/>
    <s v="South America"/>
    <x v="2"/>
    <x v="0"/>
    <n v="1"/>
    <s v="Farm Management &amp; Information &amp; Education Services"/>
    <s v="Training, Education &amp; Farm Community Services"/>
    <s v="Broad Farming"/>
    <m/>
    <m/>
    <m/>
    <s v="http://www.agrilearning.com.br"/>
    <s v="No"/>
    <s v="No"/>
    <s v="No"/>
    <s v="No"/>
    <s v="No"/>
    <s v="No"/>
    <s v="No"/>
    <s v="No"/>
    <n v="0"/>
    <n v="0"/>
    <n v="0"/>
    <n v="0"/>
    <n v="0"/>
    <n v="0"/>
    <n v="0"/>
    <n v="0"/>
    <m/>
    <x v="2"/>
  </r>
  <r>
    <s v="Agrimart"/>
    <s v="South America"/>
    <x v="2"/>
    <x v="0"/>
    <n v="1"/>
    <s v="Trading Platforms, Outsourcing and Financing"/>
    <s v="Marketplaces for Inputs, Products &amp; Services"/>
    <s v="Broad Farming"/>
    <m/>
    <m/>
    <n v="2018"/>
    <s v="http://www.agrimart.com.br"/>
    <s v="No"/>
    <s v="No"/>
    <s v="No"/>
    <s v="No"/>
    <s v="No"/>
    <s v="No"/>
    <s v="No"/>
    <s v="No"/>
    <n v="0"/>
    <n v="0"/>
    <n v="0"/>
    <n v="0"/>
    <n v="0"/>
    <n v="0"/>
    <n v="0"/>
    <n v="0"/>
    <s v="Peterson Moreira"/>
    <x v="0"/>
  </r>
  <r>
    <s v="Agriness"/>
    <s v="South America"/>
    <x v="2"/>
    <x v="0"/>
    <n v="1"/>
    <s v="Farm Management &amp; Information &amp; Education Services"/>
    <s v="Farm Management Software &amp; Consulting Services"/>
    <s v="Livestock"/>
    <s v="Pork"/>
    <m/>
    <n v="2001"/>
    <s v="http://www.agriness.com"/>
    <s v="No"/>
    <s v="No"/>
    <s v="No"/>
    <s v="No"/>
    <s v="No"/>
    <s v="No"/>
    <s v="No"/>
    <s v="No"/>
    <n v="0"/>
    <n v="0"/>
    <n v="0"/>
    <n v="0"/>
    <n v="0"/>
    <n v="0"/>
    <n v="0"/>
    <n v="0"/>
    <m/>
    <x v="1"/>
  </r>
  <r>
    <s v="Agripoint"/>
    <s v="South America"/>
    <x v="2"/>
    <x v="0"/>
    <n v="1"/>
    <s v="Farm Management &amp; Information &amp; Education Services"/>
    <s v="Weather and Market Data"/>
    <s v="Livestock"/>
    <s v="Dairy"/>
    <m/>
    <m/>
    <s v="http://www.agripoint.com.br"/>
    <s v="No"/>
    <s v="No"/>
    <s v="No"/>
    <s v="No"/>
    <s v="No"/>
    <s v="No"/>
    <s v="No"/>
    <s v="No"/>
    <n v="0"/>
    <n v="0"/>
    <n v="0"/>
    <n v="0"/>
    <n v="0"/>
    <n v="0"/>
    <n v="0"/>
    <n v="0"/>
    <s v="Marcelo Pereira de Carvalho"/>
    <x v="0"/>
  </r>
  <r>
    <s v="AgriSchool"/>
    <s v="South America"/>
    <x v="2"/>
    <x v="0"/>
    <n v="1"/>
    <s v="Farm Management &amp; Information &amp; Education Services"/>
    <s v="Training, Education &amp; Farm Community Services"/>
    <s v="Broad Farming"/>
    <m/>
    <m/>
    <m/>
    <s v="http://www.agrischool.com.br"/>
    <s v="No"/>
    <s v="No"/>
    <s v="No"/>
    <s v="No"/>
    <s v="No"/>
    <s v="No"/>
    <s v="No"/>
    <s v="No"/>
    <n v="0"/>
    <n v="0"/>
    <n v="0"/>
    <n v="0"/>
    <n v="0"/>
    <n v="0"/>
    <n v="0"/>
    <n v="0"/>
    <m/>
    <x v="2"/>
  </r>
  <r>
    <s v="Agrishare"/>
    <s v="South America"/>
    <x v="2"/>
    <x v="0"/>
    <n v="1"/>
    <s v="Trading Platforms, Outsourcing and Financing"/>
    <s v="Machinery Sharing &amp; Contractor Outsourcing Platforms"/>
    <s v="Broad Farming"/>
    <m/>
    <m/>
    <m/>
    <s v="http://www.agrishare.com.br"/>
    <s v="No"/>
    <s v="No"/>
    <s v="No"/>
    <s v="No"/>
    <s v="No"/>
    <s v="No"/>
    <s v="No"/>
    <s v="No"/>
    <n v="0"/>
    <n v="0"/>
    <n v="0"/>
    <n v="0"/>
    <n v="0"/>
    <n v="0"/>
    <n v="0"/>
    <n v="0"/>
    <m/>
    <x v="2"/>
  </r>
  <r>
    <s v="Agrisoft"/>
    <s v="South America"/>
    <x v="2"/>
    <x v="0"/>
    <n v="1"/>
    <s v="Farm Management &amp; Information &amp; Education Services"/>
    <s v="Farm Management Software &amp; Consulting Services"/>
    <s v="Broad Farming"/>
    <m/>
    <m/>
    <m/>
    <s v="http://www.agrisoft.com.br"/>
    <s v="No"/>
    <s v="No"/>
    <s v="No"/>
    <s v="No"/>
    <s v="No"/>
    <s v="No"/>
    <s v="No"/>
    <s v="No"/>
    <n v="0"/>
    <n v="0"/>
    <n v="0"/>
    <n v="0"/>
    <n v="0"/>
    <n v="0"/>
    <n v="0"/>
    <n v="0"/>
    <m/>
    <x v="2"/>
  </r>
  <r>
    <s v="Agrisolus"/>
    <s v="South America"/>
    <x v="2"/>
    <x v="0"/>
    <n v="1"/>
    <s v="Farm Management &amp; Information &amp; Education Services"/>
    <s v="Farm Management Software &amp; Consulting Services"/>
    <s v="Livestock"/>
    <s v="Poultry"/>
    <m/>
    <n v="2013"/>
    <s v="http://www.agrisolus.com.br"/>
    <s v="No"/>
    <s v="No"/>
    <s v="No"/>
    <s v="No"/>
    <s v="No"/>
    <s v="No"/>
    <s v="No"/>
    <s v="No"/>
    <n v="0"/>
    <n v="0"/>
    <n v="0"/>
    <n v="0"/>
    <n v="0"/>
    <n v="0"/>
    <n v="0"/>
    <n v="0"/>
    <m/>
    <x v="2"/>
  </r>
  <r>
    <s v="Agritrade"/>
    <s v="South America"/>
    <x v="2"/>
    <x v="0"/>
    <n v="1"/>
    <s v="Trading Platforms, Outsourcing and Financing"/>
    <s v="Marketplaces for Inputs, Products &amp; Services"/>
    <s v="Specialty crops"/>
    <m/>
    <m/>
    <m/>
    <s v="http://www.agritrade.com.br"/>
    <s v="No"/>
    <s v="No"/>
    <s v="No"/>
    <s v="No"/>
    <s v="No"/>
    <s v="No"/>
    <s v="Yes"/>
    <s v="No"/>
    <n v="0"/>
    <n v="0"/>
    <n v="0"/>
    <n v="0"/>
    <n v="0"/>
    <n v="0"/>
    <n v="1"/>
    <n v="0"/>
    <s v="Fernando Dejavit"/>
    <x v="0"/>
  </r>
  <r>
    <s v="AgriTrustChain"/>
    <s v="South America"/>
    <x v="2"/>
    <x v="0"/>
    <n v="1"/>
    <s v="Supply Chain Technologies"/>
    <s v="Smart Contracts &amp; Digital Certification"/>
    <s v="Broad Farming"/>
    <m/>
    <m/>
    <n v="2017"/>
    <s v="http://www.agritrustchain.com"/>
    <s v="No"/>
    <s v="No"/>
    <s v="No"/>
    <s v="Yes"/>
    <s v="No"/>
    <s v="No"/>
    <s v="No"/>
    <s v="No"/>
    <n v="0"/>
    <n v="0"/>
    <n v="0"/>
    <n v="1"/>
    <n v="0"/>
    <n v="0"/>
    <n v="0"/>
    <n v="0"/>
    <m/>
    <x v="2"/>
  </r>
  <r>
    <s v="AgroBold"/>
    <s v="South America"/>
    <x v="2"/>
    <x v="0"/>
    <n v="1"/>
    <s v="Farm Management &amp; Information &amp; Education Services"/>
    <s v="Farm Management Software &amp; Consulting Services"/>
    <s v="Livestock"/>
    <s v="Equestrian"/>
    <m/>
    <n v="2014"/>
    <s v="http://www.itbold.com.br"/>
    <s v="No"/>
    <s v="No"/>
    <s v="No"/>
    <s v="No"/>
    <s v="No"/>
    <s v="No"/>
    <s v="No"/>
    <s v="No"/>
    <n v="0"/>
    <n v="0"/>
    <n v="0"/>
    <n v="0"/>
    <n v="0"/>
    <n v="0"/>
    <n v="0"/>
    <n v="0"/>
    <s v="Wesley Souza"/>
    <x v="0"/>
  </r>
  <r>
    <s v="AgroCloud"/>
    <s v="South America"/>
    <x v="2"/>
    <x v="0"/>
    <n v="1"/>
    <s v="Farm Management &amp; Information &amp; Education Services"/>
    <s v="Farm Management Software &amp; Consulting Services"/>
    <s v="Fresh produce"/>
    <m/>
    <m/>
    <n v="2015"/>
    <s v="http://www.agrocloud.com.br"/>
    <s v="No"/>
    <s v="No"/>
    <s v="No"/>
    <s v="No"/>
    <s v="No"/>
    <s v="No"/>
    <s v="Yes"/>
    <s v="No"/>
    <n v="0"/>
    <n v="0"/>
    <n v="0"/>
    <n v="0"/>
    <n v="0"/>
    <n v="0"/>
    <n v="1"/>
    <n v="0"/>
    <m/>
    <x v="2"/>
  </r>
  <r>
    <s v="Agrocodex Sistemas"/>
    <s v="South America"/>
    <x v="2"/>
    <x v="0"/>
    <n v="1"/>
    <s v="Farm Management &amp; Information &amp; Education Services"/>
    <s v="Farm Management Software &amp; Consulting Services"/>
    <s v="Livestock"/>
    <s v="Dairy"/>
    <m/>
    <n v="2014"/>
    <s v="http://www.agrocodex.com.br"/>
    <s v="No"/>
    <s v="No"/>
    <s v="No"/>
    <s v="No"/>
    <s v="No"/>
    <s v="No"/>
    <s v="Yes"/>
    <s v="No"/>
    <n v="0"/>
    <n v="0"/>
    <n v="0"/>
    <n v="0"/>
    <n v="0"/>
    <n v="0"/>
    <n v="1"/>
    <n v="0"/>
    <m/>
    <x v="2"/>
  </r>
  <r>
    <s v="Agro Culte"/>
    <s v="South America"/>
    <x v="2"/>
    <x v="0"/>
    <n v="1"/>
    <s v="Trading Platforms, Outsourcing and Financing"/>
    <s v="Marketplaces for Inputs, Products &amp; Services"/>
    <s v="Broad Farming"/>
    <m/>
    <m/>
    <m/>
    <s v="http://www.cultecoin.com"/>
    <s v="No"/>
    <s v="No"/>
    <s v="No"/>
    <s v="Yes"/>
    <s v="No"/>
    <s v="No"/>
    <s v="Yes"/>
    <s v="No"/>
    <n v="0"/>
    <n v="0"/>
    <n v="0"/>
    <n v="1"/>
    <n v="0"/>
    <n v="0"/>
    <n v="1"/>
    <n v="0"/>
    <m/>
    <x v="2"/>
  </r>
  <r>
    <s v="Agrodata"/>
    <s v="South America"/>
    <x v="2"/>
    <x v="0"/>
    <n v="1"/>
    <s v="Farm Management &amp; Information &amp; Education Services"/>
    <s v="Weather and Market Data"/>
    <s v="Broad Farming"/>
    <m/>
    <m/>
    <n v="2000"/>
    <s v="http://www.agrodatabrasil.com"/>
    <s v="No"/>
    <s v="No"/>
    <s v="No"/>
    <s v="No"/>
    <s v="No"/>
    <s v="No"/>
    <s v="No"/>
    <s v="No"/>
    <n v="0"/>
    <n v="0"/>
    <n v="0"/>
    <n v="0"/>
    <n v="0"/>
    <n v="0"/>
    <n v="0"/>
    <n v="0"/>
    <s v="Jorge Berges"/>
    <x v="0"/>
  </r>
  <r>
    <s v="Agrofficio"/>
    <s v="South America"/>
    <x v="2"/>
    <x v="0"/>
    <n v="1"/>
    <s v="Big Data &amp; Precision Agriculture"/>
    <s v="Remote Sensors &amp; Field Monitoring"/>
    <s v="Broad Farming"/>
    <m/>
    <m/>
    <n v="2013"/>
    <s v="http://www.agrofficio.com.br"/>
    <s v="No"/>
    <s v="Yes"/>
    <s v="No"/>
    <s v="No"/>
    <s v="Yes"/>
    <s v="Yes"/>
    <s v="No"/>
    <s v="No"/>
    <n v="0"/>
    <n v="1"/>
    <n v="0"/>
    <n v="0"/>
    <n v="1"/>
    <n v="1"/>
    <n v="0"/>
    <n v="0"/>
    <m/>
    <x v="2"/>
  </r>
  <r>
    <s v="AgroInfo (Senior)"/>
    <s v="South America"/>
    <x v="2"/>
    <x v="0"/>
    <n v="1"/>
    <s v="Farm Management &amp; Information &amp; Education Services"/>
    <s v="Farm Management Software &amp; Consulting Services"/>
    <s v="Broad Farming"/>
    <m/>
    <m/>
    <n v="2019"/>
    <s v="http://www.agroinfo.senior.com.br"/>
    <s v="No"/>
    <s v="No"/>
    <s v="No"/>
    <s v="No"/>
    <s v="No"/>
    <s v="No"/>
    <s v="No"/>
    <s v="No"/>
    <n v="0"/>
    <n v="0"/>
    <n v="0"/>
    <n v="0"/>
    <n v="0"/>
    <n v="0"/>
    <n v="0"/>
    <n v="0"/>
    <m/>
    <x v="2"/>
  </r>
  <r>
    <s v="Agroinova"/>
    <s v="South America"/>
    <x v="2"/>
    <x v="0"/>
    <n v="1"/>
    <s v="Farm Management &amp; Information &amp; Education Services"/>
    <s v="Farm Management Software &amp; Consulting Services"/>
    <s v="Fisheries &amp; aquaculture"/>
    <m/>
    <m/>
    <n v="2012"/>
    <s v="http://www.agroinova.com.br"/>
    <s v="No"/>
    <s v="No"/>
    <s v="No"/>
    <s v="No"/>
    <s v="No"/>
    <s v="No"/>
    <s v="No"/>
    <s v="No"/>
    <n v="0"/>
    <n v="0"/>
    <n v="0"/>
    <n v="0"/>
    <n v="0"/>
    <n v="0"/>
    <n v="0"/>
    <n v="0"/>
    <m/>
    <x v="2"/>
  </r>
  <r>
    <s v="AGROINTELI"/>
    <s v="South America"/>
    <x v="2"/>
    <x v="0"/>
    <n v="1"/>
    <s v="Big Data &amp; Precision Agriculture"/>
    <s v="Data Analytics &amp; Decision Support Technologies"/>
    <s v="Broad Farming"/>
    <m/>
    <m/>
    <n v="2018"/>
    <s v="http://www.agrointeli.com.br"/>
    <s v="No"/>
    <s v="No"/>
    <s v="No"/>
    <s v="No"/>
    <s v="No"/>
    <s v="No"/>
    <s v="No"/>
    <s v="No"/>
    <n v="0"/>
    <n v="0"/>
    <n v="0"/>
    <n v="0"/>
    <n v="0"/>
    <n v="0"/>
    <n v="0"/>
    <n v="0"/>
    <s v="Renato Borges"/>
    <x v="2"/>
  </r>
  <r>
    <s v="Agrolytica"/>
    <s v="South America"/>
    <x v="2"/>
    <x v="0"/>
    <n v="1"/>
    <s v="Farm Management &amp; Information &amp; Education Services"/>
    <s v="Farm Management Software &amp; Consulting Services"/>
    <s v="Broad Farming"/>
    <m/>
    <m/>
    <m/>
    <s v="http://www.agrolytica.com"/>
    <s v="No"/>
    <s v="No"/>
    <s v="No"/>
    <s v="No"/>
    <s v="No"/>
    <s v="No"/>
    <s v="No"/>
    <s v="No"/>
    <n v="0"/>
    <n v="0"/>
    <n v="0"/>
    <n v="0"/>
    <n v="0"/>
    <n v="0"/>
    <n v="0"/>
    <n v="0"/>
    <m/>
    <x v="1"/>
  </r>
  <r>
    <s v="AGROMARRA"/>
    <s v="South America"/>
    <x v="2"/>
    <x v="0"/>
    <n v="1"/>
    <s v="Farm Management &amp; Information &amp; Education Services"/>
    <s v="Farm Management Software &amp; Consulting Services"/>
    <s v="Livestock"/>
    <s v="Dairy"/>
    <m/>
    <m/>
    <s v="http://www.agromarra.com.br"/>
    <s v="No"/>
    <s v="No"/>
    <s v="No"/>
    <s v="No"/>
    <s v="No"/>
    <s v="No"/>
    <s v="Yes"/>
    <s v="No"/>
    <n v="0"/>
    <n v="0"/>
    <n v="0"/>
    <n v="0"/>
    <n v="0"/>
    <n v="0"/>
    <n v="1"/>
    <n v="0"/>
    <m/>
    <x v="0"/>
  </r>
  <r>
    <s v="Agromap"/>
    <s v="South America"/>
    <x v="2"/>
    <x v="0"/>
    <n v="1"/>
    <s v="Trading Platforms, Outsourcing and Financing"/>
    <s v="Marketplaces for Inputs, Products &amp; Services"/>
    <s v="Broad Farming"/>
    <m/>
    <m/>
    <s v="1990s"/>
    <s v="http://www.agromap.com.br"/>
    <s v="No"/>
    <s v="No"/>
    <s v="No"/>
    <s v="No"/>
    <s v="No"/>
    <s v="No"/>
    <s v="No"/>
    <s v="No"/>
    <n v="0"/>
    <n v="0"/>
    <n v="0"/>
    <n v="0"/>
    <n v="0"/>
    <n v="0"/>
    <n v="0"/>
    <n v="0"/>
    <m/>
    <x v="0"/>
  </r>
  <r>
    <s v="Agrometrika"/>
    <s v="South America"/>
    <x v="2"/>
    <x v="0"/>
    <n v="1"/>
    <s v="Trading Platforms, Outsourcing and Financing"/>
    <s v="Insurance &amp; Risk Management Services"/>
    <s v="Broad Farming"/>
    <m/>
    <m/>
    <n v="2010"/>
    <s v="http://www.agrometrika.com.br"/>
    <s v="No"/>
    <s v="No"/>
    <s v="No"/>
    <s v="No"/>
    <s v="No"/>
    <s v="No"/>
    <s v="No"/>
    <s v="No"/>
    <n v="0"/>
    <n v="0"/>
    <n v="0"/>
    <n v="0"/>
    <n v="0"/>
    <n v="0"/>
    <n v="0"/>
    <n v="0"/>
    <m/>
    <x v="0"/>
  </r>
  <r>
    <s v="Agromic"/>
    <s v="South America"/>
    <x v="2"/>
    <x v="0"/>
    <n v="1"/>
    <s v="Genetics, Crop Protection &amp; Animal Welfare"/>
    <s v="Biologicals (Biostimulants, Biopesticides, Biofertilizers)"/>
    <s v="Broad Farming"/>
    <m/>
    <m/>
    <n v="2004"/>
    <s v="http://www.agromic.com.br"/>
    <s v="No"/>
    <s v="No"/>
    <s v="No"/>
    <s v="No"/>
    <s v="No"/>
    <s v="No"/>
    <s v="No"/>
    <s v="No"/>
    <n v="0"/>
    <n v="0"/>
    <n v="0"/>
    <n v="0"/>
    <n v="0"/>
    <n v="0"/>
    <n v="0"/>
    <n v="0"/>
    <m/>
    <x v="0"/>
  </r>
  <r>
    <s v="Agronow"/>
    <s v="South America"/>
    <x v="2"/>
    <x v="0"/>
    <n v="1"/>
    <s v="Big Data &amp; Precision Agriculture"/>
    <s v="Data Analytics &amp; Decision Support Technologies"/>
    <s v="Broad Farming"/>
    <m/>
    <m/>
    <n v="2014"/>
    <s v="http://www.agronow.com.br"/>
    <s v="No"/>
    <s v="Yes"/>
    <s v="Yes"/>
    <s v="No"/>
    <s v="Yes"/>
    <s v="Yes"/>
    <s v="Yes"/>
    <s v="No"/>
    <n v="0"/>
    <n v="1"/>
    <n v="1"/>
    <n v="0"/>
    <n v="1"/>
    <n v="1"/>
    <n v="1"/>
    <n v="0"/>
    <m/>
    <x v="2"/>
  </r>
  <r>
    <s v="Agropixel"/>
    <s v="South America"/>
    <x v="2"/>
    <x v="0"/>
    <n v="1"/>
    <s v="Big Data &amp; Precision Agriculture"/>
    <s v="Data Analytics &amp; Decision Support Technologies"/>
    <s v="Broad Farming"/>
    <m/>
    <m/>
    <n v="2014"/>
    <s v="http://www.agropixel.com.br"/>
    <s v="No"/>
    <s v="Yes"/>
    <s v="No"/>
    <s v="No"/>
    <s v="Yes"/>
    <s v="Yes"/>
    <s v="Yes"/>
    <s v="No"/>
    <n v="0"/>
    <n v="1"/>
    <n v="0"/>
    <n v="0"/>
    <n v="1"/>
    <n v="1"/>
    <n v="1"/>
    <n v="0"/>
    <m/>
    <x v="2"/>
  </r>
  <r>
    <s v="AgroPocket"/>
    <s v="South America"/>
    <x v="2"/>
    <x v="0"/>
    <n v="1"/>
    <s v="Farm Management &amp; Information &amp; Education Services"/>
    <s v="Farm Management Software &amp; Consulting Services"/>
    <s v="Broad Farming"/>
    <m/>
    <m/>
    <n v="2017"/>
    <s v="http://www.agropocket.com.br"/>
    <s v="No"/>
    <s v="No"/>
    <s v="No"/>
    <s v="No"/>
    <s v="No"/>
    <s v="No"/>
    <s v="Yes"/>
    <s v="No"/>
    <n v="0"/>
    <n v="0"/>
    <n v="0"/>
    <n v="0"/>
    <n v="0"/>
    <n v="0"/>
    <n v="1"/>
    <n v="0"/>
    <m/>
    <x v="0"/>
  </r>
  <r>
    <s v="AgroPrecision"/>
    <s v="South America"/>
    <x v="2"/>
    <x v="0"/>
    <n v="1"/>
    <s v="Big Data &amp; Precision Agriculture"/>
    <s v="Data Analytics &amp; Decision Support Technologies"/>
    <s v="Broad Farming"/>
    <m/>
    <m/>
    <n v="2007"/>
    <s v="http://www.agroprecision.com.br"/>
    <s v="No"/>
    <s v="No"/>
    <s v="No"/>
    <s v="No"/>
    <s v="No"/>
    <s v="Yes"/>
    <s v="No"/>
    <s v="No"/>
    <n v="0"/>
    <n v="0"/>
    <n v="0"/>
    <n v="0"/>
    <n v="0"/>
    <n v="1"/>
    <n v="0"/>
    <n v="0"/>
    <m/>
    <x v="2"/>
  </r>
  <r>
    <s v="AGROPRO Monitor"/>
    <s v="South America"/>
    <x v="2"/>
    <x v="0"/>
    <n v="1"/>
    <s v="Big Data &amp; Precision Agriculture"/>
    <s v="Data Analytics &amp; Decision Support Technologies"/>
    <s v="Row Crops"/>
    <m/>
    <m/>
    <m/>
    <s v="http://www.agropromonitor.com"/>
    <s v="No"/>
    <s v="No"/>
    <s v="No"/>
    <s v="No"/>
    <s v="No"/>
    <s v="Yes"/>
    <s v="Yes"/>
    <s v="No"/>
    <n v="0"/>
    <n v="0"/>
    <n v="0"/>
    <n v="0"/>
    <n v="0"/>
    <n v="1"/>
    <n v="1"/>
    <n v="0"/>
    <m/>
    <x v="2"/>
  </r>
  <r>
    <s v="AgroResultados"/>
    <s v="South America"/>
    <x v="2"/>
    <x v="0"/>
    <n v="1"/>
    <s v="Farm Management &amp; Information &amp; Education Services"/>
    <s v="Farm Management Software &amp; Consulting Services"/>
    <s v="Broad Farming"/>
    <m/>
    <m/>
    <m/>
    <s v="http://www.agroresultados.com.br"/>
    <s v="No"/>
    <s v="No"/>
    <s v="No"/>
    <s v="No"/>
    <s v="No"/>
    <s v="No"/>
    <s v="No"/>
    <s v="No"/>
    <n v="0"/>
    <n v="0"/>
    <n v="0"/>
    <n v="0"/>
    <n v="0"/>
    <n v="0"/>
    <n v="0"/>
    <n v="0"/>
    <s v="Luiz Eduardo Faria"/>
    <x v="0"/>
  </r>
  <r>
    <s v="Agrorobótica"/>
    <s v="South America"/>
    <x v="2"/>
    <x v="0"/>
    <n v="1"/>
    <s v="Big Data &amp; Precision Agriculture"/>
    <s v="Soil Analysis &amp; Landscape Assessment"/>
    <s v="Broad Farming"/>
    <m/>
    <m/>
    <n v="2017"/>
    <s v="http://www.agrorobotica.com.br"/>
    <s v="No"/>
    <s v="No"/>
    <s v="Yes"/>
    <s v="No"/>
    <s v="Yes"/>
    <s v="No"/>
    <s v="No"/>
    <s v="No"/>
    <n v="0"/>
    <n v="0"/>
    <n v="1"/>
    <n v="0"/>
    <n v="1"/>
    <n v="0"/>
    <n v="0"/>
    <n v="0"/>
    <m/>
    <x v="2"/>
  </r>
  <r>
    <s v="AgroRobotics"/>
    <s v="South America"/>
    <x v="2"/>
    <x v="0"/>
    <n v="1"/>
    <s v="Big Data &amp; Precision Agriculture"/>
    <s v="Integrated Hardware &amp; Software Solutions (IoT)"/>
    <s v="Forestry"/>
    <m/>
    <m/>
    <n v="2017"/>
    <s v="http://www.agrorobotics.com.br"/>
    <s v="Yes"/>
    <s v="No"/>
    <s v="Yes"/>
    <s v="No"/>
    <s v="Yes"/>
    <s v="Yes"/>
    <s v="No"/>
    <s v="No"/>
    <n v="1"/>
    <n v="0"/>
    <n v="1"/>
    <n v="0"/>
    <n v="1"/>
    <n v="1"/>
    <n v="0"/>
    <n v="0"/>
    <m/>
    <x v="0"/>
  </r>
  <r>
    <s v="AGROSAFETY"/>
    <s v="South America"/>
    <x v="2"/>
    <x v="0"/>
    <n v="1"/>
    <s v="Supply Chain Technologies"/>
    <s v="Food Traceability &amp; Safety"/>
    <s v="Food, Beverages &amp; Care"/>
    <m/>
    <m/>
    <n v="2006"/>
    <s v="http://www.agrosafety.com.br"/>
    <s v="No"/>
    <s v="No"/>
    <s v="No"/>
    <s v="No"/>
    <s v="No"/>
    <s v="No"/>
    <s v="No"/>
    <s v="No"/>
    <n v="0"/>
    <n v="0"/>
    <n v="0"/>
    <n v="0"/>
    <n v="0"/>
    <n v="0"/>
    <n v="0"/>
    <n v="0"/>
    <m/>
    <x v="2"/>
  </r>
  <r>
    <s v="Agrosatelite"/>
    <s v="South America"/>
    <x v="2"/>
    <x v="0"/>
    <n v="1"/>
    <s v="Big Data &amp; Precision Agriculture"/>
    <s v="Remote Sensors &amp; Field Monitoring"/>
    <s v="Broad Farming"/>
    <m/>
    <m/>
    <m/>
    <s v="http://www.agrosatelite.com.br"/>
    <s v="No"/>
    <s v="No"/>
    <s v="No"/>
    <s v="No"/>
    <s v="Yes"/>
    <s v="Yes"/>
    <s v="No"/>
    <s v="No"/>
    <n v="0"/>
    <n v="0"/>
    <n v="0"/>
    <n v="0"/>
    <n v="1"/>
    <n v="1"/>
    <n v="0"/>
    <n v="0"/>
    <m/>
    <x v="2"/>
  </r>
  <r>
    <s v="Agrosentinel"/>
    <s v="South America"/>
    <x v="2"/>
    <x v="0"/>
    <n v="1"/>
    <s v="Big Data &amp; Precision Agriculture"/>
    <s v="Data Analytics &amp; Decision Support Technologies"/>
    <s v="Row Crops"/>
    <m/>
    <m/>
    <n v="2015"/>
    <s v="http://www.agrosentinel.com"/>
    <s v="No"/>
    <s v="No"/>
    <s v="No"/>
    <s v="No"/>
    <s v="Yes"/>
    <s v="Yes"/>
    <s v="No"/>
    <s v="No"/>
    <n v="0"/>
    <n v="0"/>
    <n v="0"/>
    <n v="0"/>
    <n v="1"/>
    <n v="1"/>
    <n v="0"/>
    <n v="0"/>
    <m/>
    <x v="2"/>
  </r>
  <r>
    <s v="Agrosight"/>
    <s v="South America"/>
    <x v="2"/>
    <x v="0"/>
    <n v="1"/>
    <s v="Big Data &amp; Precision Agriculture"/>
    <s v="Data Analytics &amp; Decision Support Technologies"/>
    <s v="Row Crops"/>
    <m/>
    <m/>
    <m/>
    <m/>
    <s v="Yes"/>
    <s v="Yes"/>
    <s v="No"/>
    <s v="No"/>
    <s v="Yes"/>
    <s v="Yes"/>
    <s v="No"/>
    <s v="No"/>
    <n v="1"/>
    <n v="1"/>
    <n v="0"/>
    <n v="0"/>
    <n v="1"/>
    <n v="1"/>
    <n v="0"/>
    <n v="0"/>
    <m/>
    <x v="2"/>
  </r>
  <r>
    <s v="Agrosmart"/>
    <s v="South America"/>
    <x v="2"/>
    <x v="0"/>
    <n v="1"/>
    <s v="Farm Mechanization &amp; Automation"/>
    <s v="Water &amp; Irrigation Systems"/>
    <s v="Row Crops"/>
    <m/>
    <m/>
    <n v="2014"/>
    <s v="http://www.agrosmart.com.br"/>
    <s v="No"/>
    <s v="No"/>
    <s v="Yes"/>
    <s v="No"/>
    <s v="Yes"/>
    <s v="Yes"/>
    <s v="Yes"/>
    <s v="No"/>
    <n v="0"/>
    <n v="0"/>
    <n v="1"/>
    <n v="0"/>
    <n v="1"/>
    <n v="1"/>
    <n v="1"/>
    <n v="0"/>
    <s v="Mariana Vasconcelos"/>
    <x v="1"/>
  </r>
  <r>
    <s v="Agrosolutions"/>
    <s v="South America"/>
    <x v="2"/>
    <x v="0"/>
    <n v="1"/>
    <s v="Farm Management &amp; Information &amp; Education Services"/>
    <s v="Farm Management Software &amp; Consulting Services"/>
    <s v="Broad Farming"/>
    <m/>
    <m/>
    <n v="2012"/>
    <s v="http://www.agrosolutions.agr.br"/>
    <s v="No"/>
    <s v="No"/>
    <s v="No"/>
    <s v="No"/>
    <s v="No"/>
    <s v="No"/>
    <s v="No"/>
    <s v="No"/>
    <n v="0"/>
    <n v="0"/>
    <n v="0"/>
    <n v="0"/>
    <n v="0"/>
    <n v="0"/>
    <n v="0"/>
    <n v="0"/>
    <s v="Eduardo Rezende"/>
    <x v="0"/>
  </r>
  <r>
    <s v="Agrotasks"/>
    <s v="South America"/>
    <x v="2"/>
    <x v="0"/>
    <n v="1"/>
    <s v="Farm Management &amp; Information &amp; Education Services"/>
    <s v="Farm Management Software &amp; Consulting Services"/>
    <s v="Broad Farming"/>
    <m/>
    <m/>
    <m/>
    <s v="http://www.agrotask.com.br"/>
    <s v="No"/>
    <s v="No"/>
    <s v="No"/>
    <s v="No"/>
    <s v="No"/>
    <s v="No"/>
    <s v="No"/>
    <s v="No"/>
    <n v="0"/>
    <n v="0"/>
    <n v="0"/>
    <n v="0"/>
    <n v="0"/>
    <n v="0"/>
    <n v="0"/>
    <n v="0"/>
    <m/>
    <x v="2"/>
  </r>
  <r>
    <s v="Agrotechlink"/>
    <s v="South America"/>
    <x v="2"/>
    <x v="0"/>
    <n v="1"/>
    <s v="Big Data &amp; Precision Agriculture"/>
    <s v="Integrated Hardware &amp; Software Solutions (IoT)"/>
    <s v="Broad Farming"/>
    <m/>
    <m/>
    <n v="2017"/>
    <s v="http://www.agrotechlink.com"/>
    <s v="Yes"/>
    <s v="No"/>
    <s v="No"/>
    <s v="No"/>
    <s v="Yes"/>
    <s v="No"/>
    <s v="No"/>
    <s v="No"/>
    <n v="1"/>
    <n v="0"/>
    <n v="0"/>
    <n v="0"/>
    <n v="1"/>
    <n v="0"/>
    <n v="0"/>
    <n v="0"/>
    <m/>
    <x v="2"/>
  </r>
  <r>
    <s v="Agrotis"/>
    <s v="South America"/>
    <x v="2"/>
    <x v="0"/>
    <n v="1"/>
    <s v="Farm Management &amp; Information &amp; Education Services"/>
    <s v="Farm Management Software &amp; Consulting Services"/>
    <s v="Broad Farming"/>
    <m/>
    <m/>
    <s v="1990s"/>
    <s v="http://www.agrotis.com"/>
    <s v="No"/>
    <s v="No"/>
    <s v="No"/>
    <s v="No"/>
    <s v="No"/>
    <s v="No"/>
    <s v="Yes"/>
    <s v="No"/>
    <n v="0"/>
    <n v="0"/>
    <n v="0"/>
    <n v="0"/>
    <n v="0"/>
    <n v="0"/>
    <n v="1"/>
    <n v="0"/>
    <m/>
    <x v="2"/>
  </r>
  <r>
    <s v="AGROTITAN"/>
    <s v="South America"/>
    <x v="2"/>
    <x v="0"/>
    <n v="1"/>
    <s v="Farm Management &amp; Information &amp; Education Services"/>
    <s v="Farm Management Software &amp; Consulting Services"/>
    <s v="Broad Farming"/>
    <m/>
    <m/>
    <s v="1990s"/>
    <s v="http://www.viasoft.com.br"/>
    <s v="No"/>
    <s v="No"/>
    <s v="No"/>
    <s v="No"/>
    <s v="No"/>
    <s v="No"/>
    <s v="Yes"/>
    <s v="No"/>
    <n v="0"/>
    <n v="0"/>
    <n v="0"/>
    <n v="0"/>
    <n v="0"/>
    <n v="0"/>
    <n v="1"/>
    <n v="0"/>
    <m/>
    <x v="0"/>
  </r>
  <r>
    <s v="Agrotools"/>
    <s v="South America"/>
    <x v="2"/>
    <x v="0"/>
    <n v="1"/>
    <s v="Big Data &amp; Precision Agriculture"/>
    <s v="Data Analytics &amp; Decision Support Technologies"/>
    <s v="Broad Farming"/>
    <m/>
    <m/>
    <n v="2008"/>
    <s v="http://www.agrotools.com.br"/>
    <s v="No"/>
    <s v="Yes"/>
    <s v="No"/>
    <s v="No"/>
    <s v="Yes"/>
    <s v="Yes"/>
    <s v="No"/>
    <s v="No"/>
    <n v="0"/>
    <n v="1"/>
    <n v="0"/>
    <n v="0"/>
    <n v="1"/>
    <n v="1"/>
    <n v="0"/>
    <n v="0"/>
    <m/>
    <x v="2"/>
  </r>
  <r>
    <s v="Agrotopus"/>
    <s v="South America"/>
    <x v="2"/>
    <x v="0"/>
    <n v="1"/>
    <s v="Farm Management &amp; Information &amp; Education Services"/>
    <s v="Farm Management Software &amp; Consulting Services"/>
    <s v="Broad Farming"/>
    <m/>
    <m/>
    <m/>
    <s v="http://www.agrotopus.com.br"/>
    <s v="Yes"/>
    <s v="No"/>
    <s v="No"/>
    <s v="No"/>
    <s v="Yes"/>
    <s v="No"/>
    <s v="Yes"/>
    <s v="No"/>
    <n v="1"/>
    <n v="0"/>
    <n v="0"/>
    <n v="0"/>
    <n v="1"/>
    <n v="0"/>
    <n v="1"/>
    <n v="0"/>
    <m/>
    <x v="2"/>
  </r>
  <r>
    <s v="AgroV"/>
    <s v="South America"/>
    <x v="2"/>
    <x v="0"/>
    <n v="1"/>
    <s v="Farm Management &amp; Information &amp; Education Services"/>
    <s v="Farm Management Software &amp; Consulting Services"/>
    <s v="Broad Farming"/>
    <m/>
    <m/>
    <n v="2013"/>
    <s v="http://www.agrov.com.br"/>
    <s v="No"/>
    <s v="No"/>
    <s v="No"/>
    <s v="No"/>
    <s v="No"/>
    <s v="No"/>
    <s v="No"/>
    <s v="No"/>
    <n v="0"/>
    <n v="0"/>
    <n v="0"/>
    <n v="0"/>
    <n v="0"/>
    <n v="0"/>
    <n v="0"/>
    <n v="0"/>
    <m/>
    <x v="2"/>
  </r>
  <r>
    <s v="AGRUSDATA"/>
    <s v="South America"/>
    <x v="2"/>
    <x v="0"/>
    <n v="1"/>
    <s v="Big Data &amp; Precision Agriculture"/>
    <s v="Data Analytics &amp; Decision Support Technologies"/>
    <s v="Broad Farming"/>
    <m/>
    <m/>
    <n v="2016"/>
    <s v="http://www.agrusdata.com"/>
    <s v="Yes"/>
    <s v="No"/>
    <s v="Yes"/>
    <s v="No"/>
    <s v="Yes"/>
    <s v="No"/>
    <s v="No"/>
    <s v="No"/>
    <n v="1"/>
    <n v="0"/>
    <n v="1"/>
    <n v="0"/>
    <n v="1"/>
    <n v="0"/>
    <n v="0"/>
    <n v="0"/>
    <m/>
    <x v="2"/>
  </r>
  <r>
    <s v="Agryo"/>
    <s v="South America"/>
    <x v="2"/>
    <x v="0"/>
    <n v="1"/>
    <s v="Trading Platforms, Outsourcing and Financing"/>
    <s v="Innovative Payment, Financing &amp; Marketing Platforms"/>
    <s v="Broad Farming"/>
    <m/>
    <m/>
    <m/>
    <s v="http://www.agryo.com"/>
    <s v="No"/>
    <s v="No"/>
    <s v="No"/>
    <s v="No"/>
    <s v="No"/>
    <s v="No"/>
    <s v="No"/>
    <s v="No"/>
    <n v="0"/>
    <n v="0"/>
    <n v="0"/>
    <n v="0"/>
    <n v="0"/>
    <n v="0"/>
    <n v="0"/>
    <n v="0"/>
    <m/>
    <x v="1"/>
  </r>
  <r>
    <s v="Agvali.com"/>
    <s v="South America"/>
    <x v="2"/>
    <x v="1"/>
    <n v="0"/>
    <s v="Trading Platforms, Outsourcing and Financing"/>
    <s v="Marketplaces for Inputs, Products &amp; Services"/>
    <s v="Broad Farming"/>
    <m/>
    <m/>
    <n v="2015"/>
    <s v="http://www.agvali.com"/>
    <s v="No"/>
    <s v="No"/>
    <s v="No"/>
    <s v="No"/>
    <s v="No"/>
    <s v="No"/>
    <s v="No"/>
    <s v="No"/>
    <n v="0"/>
    <n v="0"/>
    <n v="0"/>
    <n v="0"/>
    <n v="0"/>
    <n v="0"/>
    <n v="0"/>
    <n v="0"/>
    <m/>
    <x v="0"/>
  </r>
  <r>
    <s v="Aimirim"/>
    <s v="South America"/>
    <x v="2"/>
    <x v="0"/>
    <n v="1"/>
    <s v="Bioenergy, Biomaterials &amp; Other Renewables"/>
    <s v="Industrial Processes &amp; Materials"/>
    <s v="Food, Beverages &amp; Care"/>
    <m/>
    <m/>
    <n v="2010"/>
    <s v="http://www.aimirimsti.com.br"/>
    <s v="No"/>
    <s v="No"/>
    <s v="Yes"/>
    <s v="No"/>
    <s v="No"/>
    <s v="No"/>
    <s v="No"/>
    <s v="No"/>
    <n v="0"/>
    <n v="0"/>
    <n v="1"/>
    <n v="0"/>
    <n v="0"/>
    <n v="0"/>
    <n v="0"/>
    <n v="0"/>
    <m/>
    <x v="2"/>
  </r>
  <r>
    <s v="ALGAE Biotecnologia"/>
    <s v="South America"/>
    <x v="2"/>
    <x v="0"/>
    <n v="1"/>
    <s v="Bioenergy, Biomaterials &amp; Other Renewables"/>
    <s v="Waste Mitigation &amp; Waste Treatment"/>
    <s v="Food, Beverages &amp; Care"/>
    <m/>
    <m/>
    <n v="2009"/>
    <s v="http://www.algae.com.br"/>
    <s v="No"/>
    <s v="No"/>
    <s v="No"/>
    <s v="No"/>
    <s v="No"/>
    <s v="No"/>
    <s v="No"/>
    <s v="No"/>
    <n v="0"/>
    <n v="0"/>
    <n v="0"/>
    <n v="0"/>
    <n v="0"/>
    <n v="0"/>
    <n v="0"/>
    <n v="0"/>
    <s v="Sergio Goldemberg"/>
    <x v="0"/>
  </r>
  <r>
    <s v="Alluagro"/>
    <s v="South America"/>
    <x v="2"/>
    <x v="0"/>
    <n v="1"/>
    <s v="Trading Platforms, Outsourcing and Financing"/>
    <s v="Machinery Sharing &amp; Contractor Outsourcing Platforms"/>
    <s v="Broad Farming"/>
    <m/>
    <m/>
    <n v="2016"/>
    <s v="http://www.alluagro.com.br"/>
    <s v="No"/>
    <s v="No"/>
    <s v="No"/>
    <s v="No"/>
    <s v="No"/>
    <s v="Yes"/>
    <s v="Yes"/>
    <s v="No"/>
    <n v="0"/>
    <n v="0"/>
    <n v="0"/>
    <n v="0"/>
    <n v="0"/>
    <n v="1"/>
    <n v="1"/>
    <n v="0"/>
    <s v="Marco Aurélio Chaves"/>
    <x v="1"/>
  </r>
  <r>
    <s v="Altave"/>
    <s v="South America"/>
    <x v="2"/>
    <x v="0"/>
    <n v="1"/>
    <s v="Big Data &amp; Precision Agriculture"/>
    <s v="Drones &amp; Satellite Imagery"/>
    <s v="Broad Farming"/>
    <m/>
    <m/>
    <n v="2011"/>
    <s v="http://www.altave.com.br"/>
    <s v="No"/>
    <s v="No"/>
    <s v="No"/>
    <s v="No"/>
    <s v="No"/>
    <s v="No"/>
    <s v="No"/>
    <s v="No"/>
    <n v="0"/>
    <n v="0"/>
    <n v="0"/>
    <n v="0"/>
    <n v="0"/>
    <n v="0"/>
    <n v="0"/>
    <n v="0"/>
    <m/>
    <x v="0"/>
  </r>
  <r>
    <s v="Aquabit"/>
    <s v="South America"/>
    <x v="2"/>
    <x v="0"/>
    <n v="1"/>
    <s v="Farm Management &amp; Information &amp; Education Services"/>
    <s v="Farm Management Software &amp; Consulting Services"/>
    <s v="Fisheries &amp; aquaculture"/>
    <m/>
    <m/>
    <n v="2017"/>
    <s v="http://www.aquabit.com.br"/>
    <s v="No"/>
    <s v="No"/>
    <s v="No"/>
    <s v="No"/>
    <s v="No"/>
    <s v="No"/>
    <s v="Yes"/>
    <s v="No"/>
    <n v="0"/>
    <n v="0"/>
    <n v="0"/>
    <n v="0"/>
    <n v="0"/>
    <n v="0"/>
    <n v="1"/>
    <n v="0"/>
    <m/>
    <x v="2"/>
  </r>
  <r>
    <s v="ARPAC"/>
    <s v="South America"/>
    <x v="2"/>
    <x v="0"/>
    <n v="1"/>
    <s v="Big Data &amp; Precision Agriculture"/>
    <s v="Drones &amp; Satellite Imagery"/>
    <s v="Broad Farming"/>
    <m/>
    <m/>
    <n v="2014"/>
    <s v="http://www.arpacbrasil.com.br"/>
    <s v="No"/>
    <s v="No"/>
    <s v="No"/>
    <s v="No"/>
    <s v="Yes"/>
    <s v="Yes"/>
    <s v="No"/>
    <s v="No"/>
    <n v="0"/>
    <n v="0"/>
    <n v="0"/>
    <n v="0"/>
    <n v="1"/>
    <n v="1"/>
    <n v="0"/>
    <n v="0"/>
    <s v="Eduardo da Costa Goerl"/>
    <x v="0"/>
  </r>
  <r>
    <s v="Arvus (Hexagon Agriculture)"/>
    <s v="South America"/>
    <x v="2"/>
    <x v="0"/>
    <n v="1"/>
    <s v="Big Data &amp; Precision Agriculture"/>
    <s v="Data Analytics &amp; Decision Support Technologies"/>
    <s v="Broad Farming"/>
    <m/>
    <m/>
    <n v="2005"/>
    <m/>
    <s v="Yes"/>
    <s v="Yes"/>
    <s v="Yes"/>
    <s v="No"/>
    <s v="Yes"/>
    <s v="Yes"/>
    <s v="No"/>
    <s v="No"/>
    <n v="1"/>
    <n v="1"/>
    <n v="1"/>
    <n v="0"/>
    <n v="1"/>
    <n v="1"/>
    <n v="0"/>
    <n v="0"/>
    <s v="Bernardo de Castro"/>
    <x v="0"/>
  </r>
  <r>
    <s v="Audsat"/>
    <s v="South America"/>
    <x v="2"/>
    <x v="0"/>
    <n v="1"/>
    <s v="Big Data &amp; Precision Agriculture"/>
    <s v="Remote Sensors &amp; Field Monitoring"/>
    <s v="Broad Farming"/>
    <m/>
    <m/>
    <n v="2017"/>
    <s v="http://www.audsat.com.br"/>
    <s v="No"/>
    <s v="No"/>
    <s v="No"/>
    <s v="No"/>
    <s v="Yes"/>
    <s v="Yes"/>
    <s v="Yes"/>
    <s v="No"/>
    <n v="0"/>
    <n v="0"/>
    <n v="0"/>
    <n v="0"/>
    <n v="1"/>
    <n v="1"/>
    <n v="1"/>
    <n v="0"/>
    <s v="Plinio Ribeiro"/>
    <x v="0"/>
  </r>
  <r>
    <s v="Aurratech"/>
    <s v="South America"/>
    <x v="2"/>
    <x v="0"/>
    <n v="1"/>
    <s v="Innovative Food &amp; Care Products &amp; Services"/>
    <s v="Innovative Food Processing"/>
    <s v="Food, Beverages &amp; Care"/>
    <m/>
    <m/>
    <n v="2014"/>
    <s v="http://www.aurratech.com"/>
    <s v="No"/>
    <s v="No"/>
    <s v="No"/>
    <s v="No"/>
    <s v="No"/>
    <s v="No"/>
    <s v="No"/>
    <s v="No"/>
    <n v="0"/>
    <n v="0"/>
    <n v="0"/>
    <n v="0"/>
    <n v="0"/>
    <n v="0"/>
    <n v="0"/>
    <n v="0"/>
    <m/>
    <x v="0"/>
  </r>
  <r>
    <s v="Avant Agro"/>
    <s v="South America"/>
    <x v="2"/>
    <x v="0"/>
    <n v="1"/>
    <s v="Big Data &amp; Precision Agriculture"/>
    <s v="Drones &amp; Satellite Imagery"/>
    <s v="Broad Farming"/>
    <m/>
    <m/>
    <m/>
    <s v="http://www.avantagro.com.br"/>
    <s v="No"/>
    <s v="No"/>
    <s v="Yes"/>
    <s v="No"/>
    <s v="Yes"/>
    <s v="Yes"/>
    <s v="No"/>
    <s v="No"/>
    <n v="0"/>
    <n v="0"/>
    <n v="1"/>
    <n v="0"/>
    <n v="1"/>
    <n v="1"/>
    <n v="0"/>
    <n v="0"/>
    <m/>
    <x v="0"/>
  </r>
  <r>
    <s v="Ballagro"/>
    <s v="South America"/>
    <x v="2"/>
    <x v="0"/>
    <n v="1"/>
    <s v="Genetics, Crop Protection &amp; Animal Welfare"/>
    <s v="Biologicals (Biostimulants, Biopesticides, Biofertilizers)"/>
    <s v="Row Crops"/>
    <m/>
    <m/>
    <n v="2004"/>
    <s v="http://www.ballagro.com.br"/>
    <s v="No"/>
    <s v="No"/>
    <s v="No"/>
    <s v="No"/>
    <s v="No"/>
    <s v="No"/>
    <s v="No"/>
    <s v="No"/>
    <n v="0"/>
    <n v="0"/>
    <n v="0"/>
    <n v="0"/>
    <n v="0"/>
    <n v="0"/>
    <n v="0"/>
    <n v="0"/>
    <m/>
    <x v="2"/>
  </r>
  <r>
    <s v="Bart.Digital"/>
    <s v="South America"/>
    <x v="2"/>
    <x v="0"/>
    <n v="1"/>
    <s v="Trading Platforms, Outsourcing and Financing"/>
    <s v="Marketplaces for Inputs, Products &amp; Services"/>
    <s v="Broad Farming"/>
    <m/>
    <m/>
    <n v="2016"/>
    <s v="http://www.bartdigital.com.br"/>
    <s v="No"/>
    <s v="No"/>
    <s v="Yes"/>
    <s v="No"/>
    <s v="No"/>
    <s v="No"/>
    <s v="No"/>
    <s v="No"/>
    <n v="0"/>
    <n v="0"/>
    <n v="1"/>
    <n v="0"/>
    <n v="0"/>
    <n v="0"/>
    <n v="0"/>
    <n v="0"/>
    <s v="Renato Girotto"/>
    <x v="1"/>
  </r>
  <r>
    <s v="BBQ - Brazil Beef Quality"/>
    <s v="South America"/>
    <x v="2"/>
    <x v="0"/>
    <n v="1"/>
    <s v="Supply Chain Technologies"/>
    <s v="Food Traceability &amp; Safety"/>
    <s v="Livestock"/>
    <s v="Cattle"/>
    <m/>
    <m/>
    <s v="http://www.bbq-br.com"/>
    <s v="No"/>
    <s v="No"/>
    <s v="Yes"/>
    <s v="No"/>
    <s v="No"/>
    <s v="No"/>
    <s v="No"/>
    <s v="No"/>
    <n v="0"/>
    <n v="0"/>
    <n v="1"/>
    <n v="0"/>
    <n v="0"/>
    <n v="0"/>
    <n v="0"/>
    <n v="0"/>
    <s v="Marcelo Coutinho"/>
    <x v="0"/>
  </r>
  <r>
    <s v="BeeAgro"/>
    <s v="South America"/>
    <x v="2"/>
    <x v="0"/>
    <n v="1"/>
    <s v="Farm Management &amp; Information &amp; Education Services"/>
    <s v="Training, Education &amp; Farm Community Services"/>
    <s v="Broad Farming"/>
    <m/>
    <m/>
    <n v="2016"/>
    <s v="http://www.beeagro.com.br"/>
    <s v="No"/>
    <s v="No"/>
    <s v="No"/>
    <s v="No"/>
    <s v="No"/>
    <s v="No"/>
    <s v="Yes"/>
    <s v="No"/>
    <n v="0"/>
    <n v="0"/>
    <n v="0"/>
    <n v="0"/>
    <n v="0"/>
    <n v="0"/>
    <n v="1"/>
    <n v="0"/>
    <m/>
    <x v="0"/>
  </r>
  <r>
    <s v="Beeftec"/>
    <s v="South America"/>
    <x v="2"/>
    <x v="0"/>
    <n v="1"/>
    <s v="Farm Management &amp; Information &amp; Education Services"/>
    <s v="Farm Management Software &amp; Consulting Services"/>
    <s v="Livestock"/>
    <s v="Cattle"/>
    <m/>
    <n v="2012"/>
    <s v="http://www.beeftec.com.br"/>
    <s v="No"/>
    <s v="No"/>
    <s v="No"/>
    <s v="No"/>
    <s v="No"/>
    <s v="No"/>
    <s v="No"/>
    <s v="No"/>
    <n v="0"/>
    <n v="0"/>
    <n v="0"/>
    <n v="0"/>
    <n v="0"/>
    <n v="0"/>
    <n v="0"/>
    <n v="0"/>
    <s v="Rodrigo Otávio Spengler"/>
    <x v="0"/>
  </r>
  <r>
    <s v="BeGreeen Boulevard"/>
    <s v="South America"/>
    <x v="2"/>
    <x v="0"/>
    <n v="1"/>
    <s v="Novel Farming Systems"/>
    <s v="Aquaculture &amp; Hydroponics Systems &amp; Technologies"/>
    <s v="Fresh produce"/>
    <m/>
    <m/>
    <n v="2015"/>
    <s v="http://www.begreen.farm"/>
    <s v="No"/>
    <s v="No"/>
    <s v="No"/>
    <s v="No"/>
    <s v="No"/>
    <s v="No"/>
    <s v="No"/>
    <s v="No"/>
    <n v="0"/>
    <n v="0"/>
    <n v="0"/>
    <n v="0"/>
    <n v="0"/>
    <n v="0"/>
    <n v="0"/>
    <n v="0"/>
    <m/>
    <x v="0"/>
  </r>
  <r>
    <s v="Binova"/>
    <s v="South America"/>
    <x v="2"/>
    <x v="0"/>
    <n v="1"/>
    <s v="Genetics, Crop Protection &amp; Animal Welfare"/>
    <s v="Biologicals (Biostimulants, Biopesticides, Biofertilizers)"/>
    <s v="Broad Farming"/>
    <m/>
    <m/>
    <s v="1990s"/>
    <s v="http://www.binovafertilizantes.com.br"/>
    <s v="No"/>
    <s v="No"/>
    <s v="No"/>
    <s v="No"/>
    <s v="No"/>
    <s v="No"/>
    <s v="No"/>
    <s v="No"/>
    <n v="0"/>
    <n v="0"/>
    <n v="0"/>
    <n v="0"/>
    <n v="0"/>
    <n v="0"/>
    <n v="0"/>
    <n v="0"/>
    <m/>
    <x v="0"/>
  </r>
  <r>
    <s v="Bio Controle"/>
    <s v="South America"/>
    <x v="2"/>
    <x v="0"/>
    <n v="1"/>
    <s v="Genetics, Crop Protection &amp; Animal Welfare"/>
    <s v="Biologicals (Biostimulants, Biopesticides, Biofertilizers)"/>
    <s v="Broad Farming"/>
    <m/>
    <m/>
    <s v="1990s"/>
    <s v="http://www.biocontrole.com.br"/>
    <s v="No"/>
    <s v="No"/>
    <s v="No"/>
    <s v="No"/>
    <s v="No"/>
    <s v="No"/>
    <s v="No"/>
    <s v="No"/>
    <n v="0"/>
    <n v="0"/>
    <n v="0"/>
    <n v="0"/>
    <n v="0"/>
    <n v="0"/>
    <n v="0"/>
    <n v="0"/>
    <m/>
    <x v="0"/>
  </r>
  <r>
    <s v="Biocana"/>
    <s v="South America"/>
    <x v="2"/>
    <x v="0"/>
    <n v="1"/>
    <s v="Innovative Food &amp; Care Products &amp; Services"/>
    <s v="Functional Foods, Beverages &amp; Care"/>
    <s v="Food, Beverages &amp; Care"/>
    <m/>
    <m/>
    <n v="2010"/>
    <s v="http://www.biocanabrasil.com"/>
    <s v="No"/>
    <s v="No"/>
    <s v="No"/>
    <s v="No"/>
    <s v="No"/>
    <s v="No"/>
    <s v="No"/>
    <s v="No"/>
    <n v="0"/>
    <n v="0"/>
    <n v="0"/>
    <n v="0"/>
    <n v="0"/>
    <n v="0"/>
    <n v="0"/>
    <n v="0"/>
    <m/>
    <x v="2"/>
  </r>
  <r>
    <s v="BioClone"/>
    <s v="South America"/>
    <x v="2"/>
    <x v="0"/>
    <n v="1"/>
    <s v="Genetics, Crop Protection &amp; Animal Welfare"/>
    <s v="Other seed &amp; animal solutions"/>
    <s v="Permanent Crops"/>
    <m/>
    <m/>
    <m/>
    <s v="http://www.bioclone.com.br"/>
    <s v="No"/>
    <s v="No"/>
    <s v="No"/>
    <s v="No"/>
    <s v="No"/>
    <s v="No"/>
    <s v="No"/>
    <s v="No"/>
    <n v="0"/>
    <n v="0"/>
    <n v="0"/>
    <n v="0"/>
    <n v="0"/>
    <n v="0"/>
    <n v="0"/>
    <n v="0"/>
    <m/>
    <x v="2"/>
  </r>
  <r>
    <s v="Biovalens"/>
    <s v="South America"/>
    <x v="2"/>
    <x v="0"/>
    <n v="1"/>
    <s v="Genetics, Crop Protection &amp; Animal Welfare"/>
    <s v="Biologicals (Biostimulants, Biopesticides, Biofertilizers)"/>
    <s v="Broad Farming"/>
    <m/>
    <m/>
    <m/>
    <s v="http://www.biovalens.com.br"/>
    <s v="No"/>
    <s v="No"/>
    <s v="No"/>
    <s v="No"/>
    <s v="No"/>
    <s v="No"/>
    <s v="No"/>
    <s v="No"/>
    <n v="0"/>
    <n v="0"/>
    <n v="0"/>
    <n v="0"/>
    <n v="0"/>
    <n v="0"/>
    <n v="0"/>
    <n v="0"/>
    <m/>
    <x v="2"/>
  </r>
  <r>
    <s v="Birdview"/>
    <s v="South America"/>
    <x v="2"/>
    <x v="0"/>
    <n v="1"/>
    <s v="Big Data &amp; Precision Agriculture"/>
    <s v="Remote Sensors &amp; Field Monitoring"/>
    <s v="Broad Farming"/>
    <m/>
    <m/>
    <n v="2014"/>
    <s v="http://www.birdview.com.br"/>
    <s v="No"/>
    <s v="No"/>
    <s v="Yes"/>
    <s v="No"/>
    <s v="Yes"/>
    <s v="Yes"/>
    <s v="No"/>
    <s v="No"/>
    <n v="0"/>
    <n v="0"/>
    <n v="1"/>
    <n v="0"/>
    <n v="1"/>
    <n v="1"/>
    <n v="0"/>
    <n v="0"/>
    <m/>
    <x v="2"/>
  </r>
  <r>
    <s v="Boi na Linha"/>
    <s v="South America"/>
    <x v="2"/>
    <x v="0"/>
    <n v="1"/>
    <s v="Trading Platforms, Outsourcing and Financing"/>
    <s v="Marketplaces for Inputs, Products &amp; Services"/>
    <s v="Livestock"/>
    <s v="Cattle"/>
    <m/>
    <n v="2018"/>
    <s v="http://www.boinalinha.com"/>
    <s v="No"/>
    <s v="No"/>
    <s v="No"/>
    <s v="No"/>
    <s v="No"/>
    <s v="No"/>
    <s v="Yes"/>
    <s v="No"/>
    <n v="0"/>
    <n v="0"/>
    <n v="0"/>
    <n v="0"/>
    <n v="0"/>
    <n v="0"/>
    <n v="1"/>
    <n v="0"/>
    <m/>
    <x v="2"/>
  </r>
  <r>
    <s v="BovControl"/>
    <s v="South America"/>
    <x v="2"/>
    <x v="0"/>
    <n v="1"/>
    <s v="Big Data &amp; Precision Agriculture"/>
    <s v="Data Analytics &amp; Decision Support Technologies"/>
    <s v="Livestock"/>
    <s v="Cattle"/>
    <m/>
    <n v="2012"/>
    <s v="http://www.bovcontrol.com"/>
    <s v="No"/>
    <s v="No"/>
    <s v="No"/>
    <s v="No"/>
    <s v="Yes"/>
    <s v="No"/>
    <s v="No"/>
    <s v="No"/>
    <n v="0"/>
    <n v="0"/>
    <n v="0"/>
    <n v="0"/>
    <n v="1"/>
    <n v="0"/>
    <n v="0"/>
    <n v="0"/>
    <m/>
    <x v="2"/>
  </r>
  <r>
    <s v="BR3 Agrotecnologia"/>
    <s v="South America"/>
    <x v="2"/>
    <x v="0"/>
    <n v="1"/>
    <s v="Genetics, Crop Protection &amp; Animal Welfare"/>
    <s v="Biologicals (Biostimulants, Biopesticides, Biofertilizers)"/>
    <s v="Broad Farming"/>
    <m/>
    <m/>
    <n v="2001"/>
    <s v="http://www.br3.ind.br"/>
    <s v="No"/>
    <s v="No"/>
    <s v="No"/>
    <s v="No"/>
    <s v="No"/>
    <s v="No"/>
    <s v="No"/>
    <s v="No"/>
    <n v="0"/>
    <n v="0"/>
    <n v="0"/>
    <n v="0"/>
    <n v="0"/>
    <n v="0"/>
    <n v="0"/>
    <n v="0"/>
    <m/>
    <x v="2"/>
  </r>
  <r>
    <s v="Brabov"/>
    <s v="South America"/>
    <x v="2"/>
    <x v="0"/>
    <n v="1"/>
    <s v="Farm Management &amp; Information &amp; Education Services"/>
    <s v="Farm Management Software &amp; Consulting Services"/>
    <s v="Livestock"/>
    <s v="Cattle"/>
    <m/>
    <n v="2014"/>
    <s v="http://www.brabov.com.br"/>
    <s v="No"/>
    <s v="No"/>
    <s v="No"/>
    <s v="No"/>
    <s v="No"/>
    <s v="No"/>
    <s v="Yes"/>
    <s v="No"/>
    <n v="0"/>
    <n v="0"/>
    <n v="0"/>
    <n v="0"/>
    <n v="0"/>
    <n v="0"/>
    <n v="1"/>
    <n v="0"/>
    <m/>
    <x v="2"/>
  </r>
  <r>
    <s v="BRID solucoes"/>
    <s v="South America"/>
    <x v="2"/>
    <x v="0"/>
    <n v="1"/>
    <s v="Farm Management &amp; Information &amp; Education Services"/>
    <s v="Farm Management Software &amp; Consulting Services"/>
    <s v="Broad Farming"/>
    <m/>
    <m/>
    <n v="2018"/>
    <s v="http://www.bridsolucoes.com.br"/>
    <s v="No"/>
    <s v="No"/>
    <s v="No"/>
    <s v="No"/>
    <s v="No"/>
    <s v="No"/>
    <s v="No"/>
    <s v="No"/>
    <n v="0"/>
    <n v="0"/>
    <n v="0"/>
    <n v="0"/>
    <n v="0"/>
    <n v="0"/>
    <n v="0"/>
    <n v="0"/>
    <m/>
    <x v="2"/>
  </r>
  <r>
    <s v="BUG Agentes Biologicos (Koppert)"/>
    <s v="South America"/>
    <x v="2"/>
    <x v="0"/>
    <n v="1"/>
    <s v="Genetics, Crop Protection &amp; Animal Welfare"/>
    <s v="Biologicals (Biostimulants, Biopesticides, Biofertilizers)"/>
    <s v="Broad Farming"/>
    <m/>
    <m/>
    <n v="2001"/>
    <s v="http://www.bugagentesbiologicos.com.br"/>
    <s v="No"/>
    <s v="No"/>
    <s v="No"/>
    <s v="No"/>
    <s v="No"/>
    <s v="No"/>
    <s v="No"/>
    <s v="No"/>
    <n v="0"/>
    <n v="0"/>
    <n v="0"/>
    <n v="0"/>
    <n v="0"/>
    <n v="0"/>
    <n v="0"/>
    <n v="0"/>
    <m/>
    <x v="0"/>
  </r>
  <r>
    <s v="CargoX"/>
    <s v="South America"/>
    <x v="2"/>
    <x v="0"/>
    <n v="1"/>
    <s v="Supply Chain Technologies"/>
    <s v="Food &amp; Ag Logistics &amp; Storage solutions"/>
    <s v="Broad Farming"/>
    <m/>
    <m/>
    <n v="2015"/>
    <s v="http://www.cargox.com.br"/>
    <s v="No"/>
    <s v="Yes"/>
    <s v="Yes"/>
    <s v="No"/>
    <s v="Yes"/>
    <s v="Yes"/>
    <s v="Yes"/>
    <s v="No"/>
    <n v="0"/>
    <n v="1"/>
    <n v="1"/>
    <n v="0"/>
    <n v="1"/>
    <n v="1"/>
    <n v="1"/>
    <n v="0"/>
    <m/>
    <x v="0"/>
  </r>
  <r>
    <s v="CBC Agronegocios"/>
    <s v="South America"/>
    <x v="2"/>
    <x v="0"/>
    <n v="1"/>
    <s v="Trading Platforms, Outsourcing and Financing"/>
    <s v="Marketplaces for Inputs, Products &amp; Services"/>
    <s v="Row Crops"/>
    <m/>
    <m/>
    <n v="2012"/>
    <s v="http://www.cbcagronegocios.com.br"/>
    <s v="No"/>
    <s v="No"/>
    <s v="No"/>
    <s v="No"/>
    <s v="No"/>
    <s v="No"/>
    <s v="No"/>
    <s v="No"/>
    <n v="0"/>
    <n v="0"/>
    <n v="0"/>
    <n v="0"/>
    <n v="0"/>
    <n v="0"/>
    <n v="0"/>
    <n v="0"/>
    <m/>
    <x v="2"/>
  </r>
  <r>
    <s v="Central do Boi"/>
    <s v="South America"/>
    <x v="2"/>
    <x v="0"/>
    <n v="1"/>
    <s v="Trading Platforms, Outsourcing and Financing"/>
    <s v="Marketplaces for Inputs, Products &amp; Services"/>
    <s v="Livestock"/>
    <s v="Cattle"/>
    <m/>
    <m/>
    <s v="http://www.centraldoboi.com"/>
    <s v="No"/>
    <s v="No"/>
    <s v="No"/>
    <s v="No"/>
    <s v="No"/>
    <s v="No"/>
    <s v="No"/>
    <s v="No"/>
    <n v="0"/>
    <n v="0"/>
    <n v="0"/>
    <n v="0"/>
    <n v="0"/>
    <n v="0"/>
    <n v="0"/>
    <n v="0"/>
    <m/>
    <x v="2"/>
  </r>
  <r>
    <s v="Chip Inside -  CowMed"/>
    <s v="South America"/>
    <x v="2"/>
    <x v="0"/>
    <n v="1"/>
    <s v="Big Data &amp; Precision Agriculture"/>
    <s v="Integrated Hardware &amp; Software Solutions (IoT)"/>
    <s v="Livestock"/>
    <s v="Dairy"/>
    <m/>
    <n v="2010"/>
    <s v="http://www.chipinside.com.br"/>
    <s v="Yes"/>
    <s v="No"/>
    <s v="No"/>
    <s v="No"/>
    <s v="Yes"/>
    <s v="No"/>
    <s v="Yes"/>
    <s v="No"/>
    <n v="1"/>
    <n v="0"/>
    <n v="0"/>
    <n v="0"/>
    <n v="1"/>
    <n v="0"/>
    <n v="1"/>
    <n v="0"/>
    <m/>
    <x v="2"/>
  </r>
  <r>
    <s v="Climatempo - Agroclima Pro"/>
    <s v="South America"/>
    <x v="2"/>
    <x v="0"/>
    <n v="1"/>
    <s v="Farm Management &amp; Information &amp; Education Services"/>
    <s v="Weather and Market Data"/>
    <s v="Broad Farming"/>
    <m/>
    <m/>
    <m/>
    <s v="http://www.climatempo.com.br"/>
    <s v="No"/>
    <s v="No"/>
    <s v="No"/>
    <s v="No"/>
    <s v="Yes"/>
    <s v="No"/>
    <s v="No"/>
    <s v="No"/>
    <n v="0"/>
    <n v="0"/>
    <n v="0"/>
    <n v="0"/>
    <n v="1"/>
    <n v="0"/>
    <n v="0"/>
    <n v="0"/>
    <s v="Carlos Magno"/>
    <x v="2"/>
  </r>
  <r>
    <s v="Cloud CRM"/>
    <s v="South America"/>
    <x v="2"/>
    <x v="0"/>
    <n v="1"/>
    <s v="Farm Management &amp; Information &amp; Education Services"/>
    <s v="Farm Management Software &amp; Consulting Services"/>
    <s v="Broad Farming"/>
    <m/>
    <m/>
    <m/>
    <s v="http://www.cloudcrm.tech"/>
    <s v="No"/>
    <s v="No"/>
    <s v="No"/>
    <s v="No"/>
    <s v="No"/>
    <s v="Yes"/>
    <s v="No"/>
    <s v="No"/>
    <n v="0"/>
    <n v="0"/>
    <n v="0"/>
    <n v="0"/>
    <n v="0"/>
    <n v="1"/>
    <n v="0"/>
    <n v="0"/>
    <m/>
    <x v="0"/>
  </r>
  <r>
    <s v="Colly"/>
    <s v="South America"/>
    <x v="2"/>
    <x v="0"/>
    <n v="1"/>
    <s v="Farm Mechanization &amp; Automation"/>
    <s v="Innovative Materials &amp; Applications"/>
    <s v="Broad Farming"/>
    <m/>
    <m/>
    <n v="2000"/>
    <s v="http://www.collyquimica.com.br"/>
    <s v="No"/>
    <s v="No"/>
    <s v="No"/>
    <s v="No"/>
    <s v="No"/>
    <s v="No"/>
    <s v="No"/>
    <s v="No"/>
    <n v="0"/>
    <n v="0"/>
    <n v="0"/>
    <n v="0"/>
    <n v="0"/>
    <n v="0"/>
    <n v="0"/>
    <n v="0"/>
    <m/>
    <x v="0"/>
  </r>
  <r>
    <s v="CromAI"/>
    <s v="South America"/>
    <x v="2"/>
    <x v="0"/>
    <n v="1"/>
    <s v="Big Data &amp; Precision Agriculture"/>
    <s v="Data Analytics &amp; Decision Support Technologies"/>
    <s v="Row Crops"/>
    <m/>
    <m/>
    <n v="2017"/>
    <s v="http://www.cromai.com"/>
    <s v="No"/>
    <s v="No"/>
    <s v="Yes"/>
    <s v="No"/>
    <s v="Yes"/>
    <s v="Yes"/>
    <s v="No"/>
    <s v="No"/>
    <n v="0"/>
    <n v="0"/>
    <n v="1"/>
    <n v="0"/>
    <n v="1"/>
    <n v="1"/>
    <n v="0"/>
    <n v="0"/>
    <m/>
    <x v="0"/>
  </r>
  <r>
    <s v="Cropman"/>
    <s v="South America"/>
    <x v="2"/>
    <x v="0"/>
    <n v="1"/>
    <s v="Big Data &amp; Precision Agriculture"/>
    <s v="Data Analytics &amp; Decision Support Technologies"/>
    <s v="Broad Farming"/>
    <m/>
    <m/>
    <m/>
    <s v="http://www.cropman.com.br"/>
    <s v="No"/>
    <s v="No"/>
    <s v="No"/>
    <s v="No"/>
    <s v="No"/>
    <s v="No"/>
    <s v="No"/>
    <s v="No"/>
    <n v="0"/>
    <n v="0"/>
    <n v="0"/>
    <n v="0"/>
    <n v="0"/>
    <n v="0"/>
    <n v="0"/>
    <n v="0"/>
    <m/>
    <x v="2"/>
  </r>
  <r>
    <s v="Cropview"/>
    <s v="South America"/>
    <x v="2"/>
    <x v="0"/>
    <n v="1"/>
    <s v="Big Data &amp; Precision Agriculture"/>
    <s v="Data Analytics &amp; Decision Support Technologies"/>
    <s v="Row Crops"/>
    <m/>
    <m/>
    <m/>
    <s v="http://www.cropview.com.br"/>
    <s v="No"/>
    <s v="No"/>
    <s v="No"/>
    <s v="No"/>
    <s v="No"/>
    <s v="No"/>
    <s v="No"/>
    <s v="No"/>
    <n v="0"/>
    <n v="0"/>
    <n v="0"/>
    <n v="0"/>
    <n v="0"/>
    <n v="0"/>
    <n v="0"/>
    <n v="0"/>
    <m/>
    <x v="2"/>
  </r>
  <r>
    <s v="C&amp;L Biotech"/>
    <s v="South America"/>
    <x v="2"/>
    <x v="0"/>
    <n v="1"/>
    <s v="Genetics, Crop Protection &amp; Animal Welfare"/>
    <s v="Biologicals (Biostimulants, Biopesticides, Biofertilizers)"/>
    <s v="Permanent Crops"/>
    <m/>
    <m/>
    <n v="2017"/>
    <s v="http://www.clbiotech.com.br"/>
    <s v="No"/>
    <s v="No"/>
    <s v="No"/>
    <s v="No"/>
    <s v="No"/>
    <s v="No"/>
    <s v="No"/>
    <s v="No"/>
    <n v="0"/>
    <n v="0"/>
    <n v="0"/>
    <n v="0"/>
    <n v="0"/>
    <n v="0"/>
    <n v="0"/>
    <n v="0"/>
    <s v="Alice Cassetari"/>
    <x v="1"/>
  </r>
  <r>
    <s v="DATACOPER"/>
    <s v="South America"/>
    <x v="2"/>
    <x v="0"/>
    <n v="1"/>
    <s v="Farm Management &amp; Information &amp; Education Services"/>
    <s v="Farm Management Software &amp; Consulting Services"/>
    <s v="Broad Farming"/>
    <m/>
    <m/>
    <s v="1990s"/>
    <s v="http://www.datacoper.com.br"/>
    <s v="No"/>
    <s v="No"/>
    <s v="No"/>
    <s v="No"/>
    <s v="No"/>
    <s v="No"/>
    <s v="No"/>
    <s v="No"/>
    <n v="0"/>
    <n v="0"/>
    <n v="0"/>
    <n v="0"/>
    <n v="0"/>
    <n v="0"/>
    <n v="0"/>
    <n v="0"/>
    <m/>
    <x v="0"/>
  </r>
  <r>
    <s v="DATAGRO Markets"/>
    <s v="South America"/>
    <x v="2"/>
    <x v="0"/>
    <n v="1"/>
    <s v="Farm Management &amp; Information &amp; Education Services"/>
    <s v="Weather and Market Data"/>
    <s v="Broad Farming"/>
    <m/>
    <m/>
    <m/>
    <s v="http://www.datagro.com"/>
    <s v="No"/>
    <s v="No"/>
    <s v="No"/>
    <s v="No"/>
    <s v="No"/>
    <s v="No"/>
    <s v="No"/>
    <s v="No"/>
    <n v="0"/>
    <n v="0"/>
    <n v="0"/>
    <n v="0"/>
    <n v="0"/>
    <n v="0"/>
    <n v="0"/>
    <n v="0"/>
    <m/>
    <x v="0"/>
  </r>
  <r>
    <s v="DataMatte"/>
    <s v="South America"/>
    <x v="2"/>
    <x v="0"/>
    <n v="1"/>
    <s v="Farm Management &amp; Information &amp; Education Services"/>
    <s v="Farm Management Software &amp; Consulting Services"/>
    <s v="Specialty crops"/>
    <m/>
    <m/>
    <n v="2017"/>
    <s v="http://www.datamatte.com.br"/>
    <s v="No"/>
    <s v="No"/>
    <s v="No"/>
    <s v="No"/>
    <s v="No"/>
    <s v="No"/>
    <s v="No"/>
    <s v="No"/>
    <n v="0"/>
    <n v="0"/>
    <n v="0"/>
    <n v="0"/>
    <n v="0"/>
    <n v="0"/>
    <n v="0"/>
    <n v="0"/>
    <m/>
    <x v="2"/>
  </r>
  <r>
    <s v="DigiFarmz"/>
    <s v="South America"/>
    <x v="2"/>
    <x v="0"/>
    <n v="1"/>
    <s v="Big Data &amp; Precision Agriculture"/>
    <s v="Data Analytics &amp; Decision Support Technologies"/>
    <s v="Row Crops"/>
    <m/>
    <m/>
    <n v="2017"/>
    <s v="http://www.digifarmz.com"/>
    <s v="No"/>
    <s v="No"/>
    <s v="Yes"/>
    <s v="No"/>
    <s v="Yes"/>
    <s v="No"/>
    <s v="No"/>
    <s v="No"/>
    <n v="0"/>
    <n v="0"/>
    <n v="1"/>
    <n v="0"/>
    <n v="1"/>
    <n v="0"/>
    <n v="0"/>
    <n v="0"/>
    <s v="Alexandre Chequim"/>
    <x v="0"/>
  </r>
  <r>
    <s v="DroneMapp"/>
    <s v="South America"/>
    <x v="2"/>
    <x v="0"/>
    <n v="1"/>
    <s v="Big Data &amp; Precision Agriculture"/>
    <s v="Drones &amp; Satellite Imagery"/>
    <s v="Broad Farming"/>
    <m/>
    <m/>
    <m/>
    <s v="http://www.dronemapp.com"/>
    <s v="No"/>
    <s v="Yes"/>
    <s v="No"/>
    <s v="No"/>
    <s v="Yes"/>
    <s v="Yes"/>
    <s v="No"/>
    <s v="No"/>
    <n v="0"/>
    <n v="1"/>
    <n v="0"/>
    <n v="0"/>
    <n v="1"/>
    <n v="1"/>
    <n v="0"/>
    <n v="0"/>
    <m/>
    <x v="0"/>
  </r>
  <r>
    <s v="DronEng"/>
    <s v="South America"/>
    <x v="2"/>
    <x v="0"/>
    <n v="1"/>
    <s v="Big Data &amp; Precision Agriculture"/>
    <s v="Drones &amp; Satellite Imagery"/>
    <s v="Broad Farming"/>
    <m/>
    <m/>
    <n v="2014"/>
    <s v="http://www.droneng.com.br"/>
    <s v="No"/>
    <s v="No"/>
    <s v="No"/>
    <s v="No"/>
    <s v="Yes"/>
    <s v="No"/>
    <s v="No"/>
    <s v="No"/>
    <n v="0"/>
    <n v="0"/>
    <n v="0"/>
    <n v="0"/>
    <n v="1"/>
    <n v="0"/>
    <n v="0"/>
    <n v="0"/>
    <m/>
    <x v="0"/>
  </r>
  <r>
    <s v="Drop Agricultura"/>
    <s v="South America"/>
    <x v="2"/>
    <x v="0"/>
    <n v="1"/>
    <s v="Farm Mechanization &amp; Automation"/>
    <s v="Labor Technologies, Robotics &amp; Autonomous Machinery"/>
    <s v="Broad Farming"/>
    <m/>
    <m/>
    <n v="2016"/>
    <s v="http://www.dropagricultura.com.br"/>
    <s v="No"/>
    <s v="No"/>
    <s v="No"/>
    <s v="No"/>
    <s v="Yes"/>
    <s v="Yes"/>
    <s v="No"/>
    <s v="No"/>
    <n v="0"/>
    <n v="0"/>
    <n v="0"/>
    <n v="0"/>
    <n v="1"/>
    <n v="1"/>
    <n v="0"/>
    <n v="0"/>
    <m/>
    <x v="0"/>
  </r>
  <r>
    <s v="DropScope"/>
    <s v="South America"/>
    <x v="2"/>
    <x v="0"/>
    <n v="1"/>
    <s v="Farm Mechanization &amp; Automation"/>
    <s v="Labor Technologies, Robotics &amp; Autonomous Machinery"/>
    <s v="Broad Farming"/>
    <m/>
    <m/>
    <n v="2015"/>
    <s v="http://www.dropscope.com.br"/>
    <s v="No"/>
    <s v="No"/>
    <s v="No"/>
    <s v="No"/>
    <s v="No"/>
    <s v="No"/>
    <s v="No"/>
    <s v="No"/>
    <n v="0"/>
    <n v="0"/>
    <n v="0"/>
    <n v="0"/>
    <n v="0"/>
    <n v="0"/>
    <n v="0"/>
    <n v="0"/>
    <m/>
    <x v="0"/>
  </r>
  <r>
    <s v="E-AWARE"/>
    <s v="South America"/>
    <x v="2"/>
    <x v="0"/>
    <n v="1"/>
    <s v="Big Data &amp; Precision Agriculture"/>
    <s v="Integrated Hardware &amp; Software Solutions (IoT)"/>
    <s v="Broad Farming"/>
    <m/>
    <m/>
    <n v="2015"/>
    <s v="http://www.eaware.com.br"/>
    <s v="Yes"/>
    <s v="No"/>
    <s v="No"/>
    <s v="No"/>
    <s v="Yes"/>
    <s v="No"/>
    <s v="No"/>
    <s v="No"/>
    <n v="1"/>
    <n v="0"/>
    <n v="0"/>
    <n v="0"/>
    <n v="1"/>
    <n v="0"/>
    <n v="0"/>
    <n v="0"/>
    <m/>
    <x v="0"/>
  </r>
  <r>
    <s v="E-ctare"/>
    <s v="South America"/>
    <x v="2"/>
    <x v="0"/>
    <n v="1"/>
    <s v="Trading Platforms, Outsourcing and Financing"/>
    <s v="Marketplaces for Inputs, Products &amp; Services"/>
    <s v="Specialty crops"/>
    <m/>
    <s v="Coffee"/>
    <n v="2017"/>
    <s v="http://www.ectare.com.br"/>
    <s v="No"/>
    <s v="No"/>
    <s v="No"/>
    <s v="No"/>
    <s v="No"/>
    <s v="No"/>
    <s v="No"/>
    <s v="No"/>
    <n v="0"/>
    <n v="0"/>
    <n v="0"/>
    <n v="0"/>
    <n v="0"/>
    <n v="0"/>
    <n v="0"/>
    <n v="0"/>
    <m/>
    <x v="2"/>
  </r>
  <r>
    <s v="E-Laudo"/>
    <s v="South America"/>
    <x v="2"/>
    <x v="0"/>
    <n v="1"/>
    <s v="Farm Management &amp; Information &amp; Education Services"/>
    <s v="Farm Management Software &amp; Consulting Services"/>
    <s v="Row Crops"/>
    <m/>
    <m/>
    <m/>
    <s v="http://www.elaudo.agr.br"/>
    <s v="No"/>
    <s v="No"/>
    <s v="No"/>
    <s v="No"/>
    <s v="No"/>
    <s v="No"/>
    <s v="No"/>
    <s v="No"/>
    <n v="0"/>
    <n v="0"/>
    <n v="0"/>
    <n v="0"/>
    <n v="0"/>
    <n v="0"/>
    <n v="0"/>
    <n v="0"/>
    <m/>
    <x v="2"/>
  </r>
  <r>
    <s v="Ecotrace"/>
    <s v="South America"/>
    <x v="2"/>
    <x v="0"/>
    <n v="1"/>
    <s v="Supply Chain Technologies"/>
    <s v="Food Traceability &amp; Safety"/>
    <s v="Broad Farming"/>
    <m/>
    <m/>
    <n v="2018"/>
    <s v="http://www.ecotrace.info"/>
    <s v="Yes"/>
    <s v="Yes"/>
    <s v="Yes"/>
    <s v="Yes"/>
    <s v="Yes"/>
    <s v="Yes"/>
    <s v="Yes"/>
    <s v="No"/>
    <n v="1"/>
    <n v="1"/>
    <n v="1"/>
    <n v="1"/>
    <n v="1"/>
    <n v="1"/>
    <n v="1"/>
    <n v="0"/>
    <m/>
    <x v="2"/>
  </r>
  <r>
    <s v="Eirene Solutions"/>
    <s v="South America"/>
    <x v="2"/>
    <x v="0"/>
    <n v="1"/>
    <s v="Farm Mechanization &amp; Automation"/>
    <s v="Labor Technologies, Robotics &amp; Autonomous Machinery"/>
    <s v="Row Crops"/>
    <m/>
    <m/>
    <n v="2014"/>
    <s v="http://www.eirenesolutions.com"/>
    <s v="No"/>
    <s v="No"/>
    <s v="Yes"/>
    <s v="No"/>
    <s v="Yes"/>
    <s v="Yes"/>
    <s v="No"/>
    <s v="Yes"/>
    <n v="0"/>
    <n v="0"/>
    <n v="1"/>
    <n v="0"/>
    <n v="1"/>
    <n v="1"/>
    <n v="0"/>
    <n v="1"/>
    <s v="Eduardo Marckmann"/>
    <x v="0"/>
  </r>
  <r>
    <s v="Eleva Aero"/>
    <s v="South America"/>
    <x v="2"/>
    <x v="0"/>
    <n v="1"/>
    <s v="Big Data &amp; Precision Agriculture"/>
    <s v="Drones &amp; Satellite Imagery"/>
    <s v="Broad Farming"/>
    <m/>
    <m/>
    <m/>
    <s v="http://www.eleva.aero"/>
    <s v="No"/>
    <s v="No"/>
    <s v="No"/>
    <s v="No"/>
    <s v="Yes"/>
    <s v="Yes"/>
    <s v="No"/>
    <s v="No"/>
    <n v="0"/>
    <n v="0"/>
    <n v="0"/>
    <n v="0"/>
    <n v="1"/>
    <n v="1"/>
    <n v="0"/>
    <n v="0"/>
    <m/>
    <x v="0"/>
  </r>
  <r>
    <s v="Elio"/>
    <s v="South America"/>
    <x v="2"/>
    <x v="0"/>
    <n v="1"/>
    <s v="Big Data &amp; Precision Agriculture"/>
    <s v="Data Analytics &amp; Decision Support Technologies"/>
    <s v="Broad Farming"/>
    <m/>
    <m/>
    <m/>
    <s v="http://www.elio.xyz"/>
    <s v="No"/>
    <s v="Yes"/>
    <s v="Yes"/>
    <s v="No"/>
    <s v="Yes"/>
    <s v="Yes"/>
    <s v="No"/>
    <s v="No"/>
    <n v="0"/>
    <n v="1"/>
    <n v="1"/>
    <n v="0"/>
    <n v="1"/>
    <n v="1"/>
    <n v="0"/>
    <n v="0"/>
    <m/>
    <x v="0"/>
  </r>
  <r>
    <s v="ELO BIOMASS"/>
    <s v="South America"/>
    <x v="2"/>
    <x v="1"/>
    <n v="0"/>
    <s v="Trading Platforms, Outsourcing and Financing"/>
    <s v="Marketplaces for Inputs, Products &amp; Services"/>
    <s v="Broad Farming"/>
    <m/>
    <m/>
    <n v="2016"/>
    <s v="http://www.elobiomass.com.br"/>
    <s v="No"/>
    <s v="No"/>
    <s v="No"/>
    <s v="No"/>
    <s v="No"/>
    <s v="No"/>
    <s v="No"/>
    <s v="No"/>
    <n v="0"/>
    <n v="0"/>
    <n v="0"/>
    <n v="0"/>
    <n v="0"/>
    <n v="0"/>
    <n v="0"/>
    <n v="0"/>
    <m/>
    <x v="2"/>
  </r>
  <r>
    <s v="Elysios"/>
    <s v="South America"/>
    <x v="2"/>
    <x v="0"/>
    <n v="1"/>
    <s v="Farm Management &amp; Information &amp; Education Services"/>
    <s v="Farm Management Software &amp; Consulting Services"/>
    <s v="Broad Farming"/>
    <m/>
    <m/>
    <n v="2017"/>
    <s v="http://www.elysios.com.br"/>
    <s v="No"/>
    <s v="No"/>
    <s v="No"/>
    <s v="No"/>
    <s v="No"/>
    <s v="No"/>
    <s v="Yes"/>
    <s v="No"/>
    <n v="0"/>
    <n v="0"/>
    <n v="0"/>
    <n v="0"/>
    <n v="0"/>
    <n v="0"/>
    <n v="1"/>
    <n v="0"/>
    <m/>
    <x v="2"/>
  </r>
  <r>
    <s v="ENALTA"/>
    <s v="South America"/>
    <x v="2"/>
    <x v="0"/>
    <n v="1"/>
    <s v="Big Data &amp; Precision Agriculture"/>
    <s v="Integrated Hardware &amp; Software Solutions (IoT)"/>
    <s v="Broad Farming"/>
    <m/>
    <m/>
    <s v="1990s"/>
    <s v="http://www.enalta.com"/>
    <s v="Yes"/>
    <s v="No"/>
    <s v="No"/>
    <s v="No"/>
    <s v="Yes"/>
    <s v="Yes"/>
    <s v="Yes"/>
    <s v="No"/>
    <n v="1"/>
    <n v="0"/>
    <n v="0"/>
    <n v="0"/>
    <n v="1"/>
    <n v="1"/>
    <n v="1"/>
    <n v="0"/>
    <m/>
    <x v="2"/>
  </r>
  <r>
    <s v="Entologics"/>
    <s v="South America"/>
    <x v="2"/>
    <x v="0"/>
    <n v="1"/>
    <s v="Bioenergy, Biomaterials &amp; Other Renewables"/>
    <s v="Waste Mitigation &amp; Waste Treatment"/>
    <s v="Broad Farming"/>
    <m/>
    <m/>
    <n v="2012"/>
    <s v="http://www.entologics.com"/>
    <s v="No"/>
    <s v="No"/>
    <s v="No"/>
    <s v="No"/>
    <s v="No"/>
    <s v="No"/>
    <s v="No"/>
    <s v="No"/>
    <n v="0"/>
    <n v="0"/>
    <n v="0"/>
    <n v="0"/>
    <n v="0"/>
    <n v="0"/>
    <n v="0"/>
    <n v="0"/>
    <m/>
    <x v="2"/>
  </r>
  <r>
    <s v="Escola Agro"/>
    <s v="South America"/>
    <x v="2"/>
    <x v="0"/>
    <n v="1"/>
    <s v="Farm Management &amp; Information &amp; Education Services"/>
    <s v="Training, Education &amp; Farm Community Services"/>
    <s v="Broad Farming"/>
    <m/>
    <m/>
    <m/>
    <s v="http://www.escolaagro.com.br"/>
    <s v="No"/>
    <s v="No"/>
    <s v="No"/>
    <s v="No"/>
    <s v="No"/>
    <s v="No"/>
    <s v="No"/>
    <s v="No"/>
    <n v="0"/>
    <n v="0"/>
    <n v="0"/>
    <n v="0"/>
    <n v="0"/>
    <n v="0"/>
    <n v="0"/>
    <n v="0"/>
    <m/>
    <x v="2"/>
  </r>
  <r>
    <s v="Falker"/>
    <s v="South America"/>
    <x v="2"/>
    <x v="0"/>
    <n v="1"/>
    <s v="Big Data &amp; Precision Agriculture"/>
    <s v="Integrated Hardware &amp; Software Solutions (IoT)"/>
    <s v="Broad Farming"/>
    <m/>
    <m/>
    <n v="2005"/>
    <s v="http://www.falker.com.br"/>
    <s v="Yes"/>
    <s v="No"/>
    <s v="No"/>
    <s v="No"/>
    <s v="Yes"/>
    <s v="No"/>
    <s v="No"/>
    <s v="No"/>
    <n v="1"/>
    <n v="0"/>
    <n v="0"/>
    <n v="0"/>
    <n v="1"/>
    <n v="0"/>
    <n v="0"/>
    <n v="0"/>
    <m/>
    <x v="0"/>
  </r>
  <r>
    <s v="Farmbox"/>
    <s v="South America"/>
    <x v="2"/>
    <x v="0"/>
    <n v="1"/>
    <s v="Farm Management &amp; Information &amp; Education Services"/>
    <s v="Farm Management Software &amp; Consulting Services"/>
    <s v="Row Crops"/>
    <m/>
    <m/>
    <m/>
    <s v="http://www.farmbox.com.br"/>
    <s v="No"/>
    <s v="No"/>
    <s v="No"/>
    <s v="No"/>
    <s v="No"/>
    <s v="No"/>
    <s v="Yes"/>
    <s v="No"/>
    <n v="0"/>
    <n v="0"/>
    <n v="0"/>
    <n v="0"/>
    <n v="0"/>
    <n v="0"/>
    <n v="1"/>
    <n v="0"/>
    <m/>
    <x v="2"/>
  </r>
  <r>
    <s v="FARM FRESH"/>
    <s v="South America"/>
    <x v="2"/>
    <x v="0"/>
    <n v="1"/>
    <s v="Innovative Food &amp; Care Products &amp; Services"/>
    <s v="Farm to Consumer Marketing"/>
    <s v="Food, Beverages &amp; Care"/>
    <m/>
    <m/>
    <n v="2017"/>
    <s v="http://www.farmfresh.com.br"/>
    <s v="No"/>
    <s v="No"/>
    <s v="No"/>
    <s v="No"/>
    <s v="No"/>
    <s v="No"/>
    <s v="No"/>
    <s v="No"/>
    <n v="0"/>
    <n v="0"/>
    <n v="0"/>
    <n v="0"/>
    <n v="0"/>
    <n v="0"/>
    <n v="0"/>
    <n v="0"/>
    <m/>
    <x v="2"/>
  </r>
  <r>
    <s v="Farmlogics"/>
    <s v="South America"/>
    <x v="2"/>
    <x v="0"/>
    <n v="1"/>
    <s v="Farm Management &amp; Information &amp; Education Services"/>
    <s v="Farm Management Software &amp; Consulting Services"/>
    <s v="Livestock"/>
    <s v="Cattle"/>
    <m/>
    <n v="2014"/>
    <s v="http://www.farmlogics.com.br"/>
    <s v="No"/>
    <s v="No"/>
    <s v="No"/>
    <s v="No"/>
    <s v="No"/>
    <s v="No"/>
    <s v="Yes"/>
    <s v="No"/>
    <n v="0"/>
    <n v="0"/>
    <n v="0"/>
    <n v="0"/>
    <n v="0"/>
    <n v="0"/>
    <n v="1"/>
    <n v="0"/>
    <m/>
    <x v="0"/>
  </r>
  <r>
    <s v="FARM Solutions"/>
    <s v="South America"/>
    <x v="2"/>
    <x v="0"/>
    <n v="1"/>
    <s v="Big Data &amp; Precision Agriculture"/>
    <s v="Integrated Hardware &amp; Software Solutions (IoT)"/>
    <s v="Broad Farming"/>
    <m/>
    <m/>
    <m/>
    <s v="http://www.farmsolutions.com.br"/>
    <s v="Yes"/>
    <s v="No"/>
    <s v="No"/>
    <s v="No"/>
    <s v="Yes"/>
    <s v="Yes"/>
    <s v="No"/>
    <s v="No"/>
    <n v="1"/>
    <n v="0"/>
    <n v="0"/>
    <n v="0"/>
    <n v="1"/>
    <n v="1"/>
    <n v="0"/>
    <n v="0"/>
    <m/>
    <x v="2"/>
  </r>
  <r>
    <s v="Farmtrader"/>
    <s v="South America"/>
    <x v="2"/>
    <x v="0"/>
    <n v="1"/>
    <s v="Farm Management &amp; Information &amp; Education Services"/>
    <s v="Farm Management Software &amp; Consulting Services"/>
    <s v="Broad Farming"/>
    <m/>
    <m/>
    <n v="2016"/>
    <m/>
    <s v="No"/>
    <s v="No"/>
    <s v="No"/>
    <s v="No"/>
    <s v="No"/>
    <s v="No"/>
    <s v="No"/>
    <s v="No"/>
    <n v="0"/>
    <n v="0"/>
    <n v="0"/>
    <n v="0"/>
    <n v="0"/>
    <n v="0"/>
    <n v="0"/>
    <n v="0"/>
    <m/>
    <x v="2"/>
  </r>
  <r>
    <s v="Fast Agro"/>
    <s v="South America"/>
    <x v="2"/>
    <x v="0"/>
    <n v="1"/>
    <s v="Genetics, Crop Protection &amp; Animal Welfare"/>
    <s v="Fertilizers"/>
    <s v="Broad Farming"/>
    <m/>
    <m/>
    <n v="2009"/>
    <s v="http://www.fastagro.com.br"/>
    <s v="No"/>
    <s v="No"/>
    <s v="No"/>
    <s v="No"/>
    <s v="No"/>
    <s v="No"/>
    <s v="No"/>
    <s v="No"/>
    <n v="0"/>
    <n v="0"/>
    <n v="0"/>
    <n v="0"/>
    <n v="0"/>
    <n v="0"/>
    <n v="0"/>
    <n v="0"/>
    <m/>
    <x v="2"/>
  </r>
  <r>
    <s v="Fazen"/>
    <s v="South America"/>
    <x v="2"/>
    <x v="0"/>
    <n v="1"/>
    <s v="Trading Platforms, Outsourcing and Financing"/>
    <s v="Marketplaces for Inputs, Products &amp; Services"/>
    <s v="Broad Farming"/>
    <m/>
    <m/>
    <n v="2017"/>
    <s v="http://www.fazen.com.br"/>
    <s v="No"/>
    <s v="No"/>
    <s v="No"/>
    <s v="No"/>
    <s v="No"/>
    <s v="No"/>
    <s v="No"/>
    <s v="No"/>
    <n v="0"/>
    <n v="0"/>
    <n v="0"/>
    <n v="0"/>
    <n v="0"/>
    <n v="0"/>
    <n v="0"/>
    <n v="0"/>
    <s v="Vasco Oliveira"/>
    <x v="0"/>
  </r>
  <r>
    <s v="Fazenda Rentável"/>
    <s v="South America"/>
    <x v="2"/>
    <x v="0"/>
    <n v="1"/>
    <s v="Farm Management &amp; Information &amp; Education Services"/>
    <s v="Farm Management Software &amp; Consulting Services"/>
    <s v="Broad Farming"/>
    <m/>
    <m/>
    <m/>
    <s v="http://www.fazendarentavel.com.br"/>
    <s v="No"/>
    <s v="No"/>
    <s v="No"/>
    <s v="No"/>
    <s v="No"/>
    <s v="No"/>
    <s v="No"/>
    <s v="No"/>
    <n v="0"/>
    <n v="0"/>
    <n v="0"/>
    <n v="0"/>
    <n v="0"/>
    <n v="0"/>
    <n v="0"/>
    <n v="0"/>
    <m/>
    <x v="2"/>
  </r>
  <r>
    <s v="Fishtag"/>
    <s v="South America"/>
    <x v="2"/>
    <x v="0"/>
    <n v="1"/>
    <s v="Trading Platforms, Outsourcing and Financing"/>
    <s v="Marketplaces for Inputs, Products &amp; Services"/>
    <s v="Fisheries &amp; aquaculture"/>
    <m/>
    <m/>
    <n v="2018"/>
    <s v="not available"/>
    <s v="No"/>
    <s v="No"/>
    <s v="No"/>
    <s v="No"/>
    <s v="No"/>
    <s v="No"/>
    <s v="No"/>
    <s v="No"/>
    <n v="0"/>
    <n v="0"/>
    <n v="0"/>
    <n v="0"/>
    <n v="0"/>
    <n v="0"/>
    <n v="0"/>
    <n v="0"/>
    <m/>
    <x v="1"/>
  </r>
  <r>
    <s v="Flowins"/>
    <s v="South America"/>
    <x v="2"/>
    <x v="0"/>
    <n v="1"/>
    <s v="Trading Platforms, Outsourcing and Financing"/>
    <s v="Marketplaces for Inputs, Products &amp; Services"/>
    <s v="Specialty crops"/>
    <s v="Coffee"/>
    <m/>
    <m/>
    <s v="http://www.flowins.me"/>
    <s v="No"/>
    <s v="No"/>
    <s v="No"/>
    <s v="No"/>
    <s v="No"/>
    <s v="No"/>
    <s v="Yes"/>
    <s v="No"/>
    <n v="0"/>
    <n v="0"/>
    <n v="0"/>
    <n v="0"/>
    <n v="0"/>
    <n v="0"/>
    <n v="1"/>
    <n v="0"/>
    <m/>
    <x v="2"/>
  </r>
  <r>
    <s v="Gatec"/>
    <s v="South America"/>
    <x v="2"/>
    <x v="0"/>
    <n v="1"/>
    <s v="Farm Management &amp; Information &amp; Education Services"/>
    <s v="Farm Management Software &amp; Consulting Services"/>
    <s v="Broad Farming"/>
    <m/>
    <m/>
    <n v="2001"/>
    <s v="http://www.gatec.com.br"/>
    <s v="No"/>
    <s v="No"/>
    <s v="No"/>
    <s v="No"/>
    <s v="No"/>
    <s v="Yes"/>
    <s v="Yes"/>
    <s v="No"/>
    <n v="0"/>
    <n v="0"/>
    <n v="0"/>
    <n v="0"/>
    <n v="0"/>
    <n v="1"/>
    <n v="1"/>
    <n v="0"/>
    <m/>
    <x v="2"/>
  </r>
  <r>
    <s v="Geaap"/>
    <s v="South America"/>
    <x v="2"/>
    <x v="0"/>
    <n v="1"/>
    <s v="Big Data &amp; Precision Agriculture"/>
    <s v="Data Analytics &amp; Decision Support Technologies"/>
    <s v="Broad Farming"/>
    <m/>
    <m/>
    <n v="2008"/>
    <s v="http://www.geaap.com.br"/>
    <s v="No"/>
    <s v="No"/>
    <s v="No"/>
    <s v="No"/>
    <s v="Yes"/>
    <s v="Yes"/>
    <s v="No"/>
    <s v="No"/>
    <n v="0"/>
    <n v="0"/>
    <n v="0"/>
    <n v="0"/>
    <n v="1"/>
    <n v="1"/>
    <n v="0"/>
    <n v="0"/>
    <m/>
    <x v="0"/>
  </r>
  <r>
    <s v="Genesis Group / Pari Passu"/>
    <s v="South America"/>
    <x v="2"/>
    <x v="0"/>
    <n v="1"/>
    <s v="Supply Chain Technologies"/>
    <s v="Food Traceability &amp; Safety"/>
    <s v="Broad Farming"/>
    <m/>
    <m/>
    <n v="2001"/>
    <s v="http://www.genesisgroup.com.br"/>
    <s v="No"/>
    <s v="No"/>
    <s v="No"/>
    <s v="No"/>
    <s v="No"/>
    <s v="No"/>
    <s v="No"/>
    <s v="No"/>
    <n v="0"/>
    <n v="0"/>
    <n v="0"/>
    <n v="0"/>
    <n v="0"/>
    <n v="0"/>
    <n v="0"/>
    <n v="0"/>
    <m/>
    <x v="2"/>
  </r>
  <r>
    <s v="Genica"/>
    <s v="South America"/>
    <x v="2"/>
    <x v="0"/>
    <n v="1"/>
    <s v="Genetics, Crop Protection &amp; Animal Welfare"/>
    <s v="Biologicals (Biostimulants, Biopesticides, Biofertilizers)"/>
    <s v="Broad Farming"/>
    <m/>
    <m/>
    <n v="2015"/>
    <s v="http://www.genica.com.br"/>
    <s v="No"/>
    <s v="No"/>
    <s v="No"/>
    <s v="No"/>
    <s v="No"/>
    <s v="No"/>
    <s v="No"/>
    <s v="No"/>
    <n v="0"/>
    <n v="0"/>
    <n v="0"/>
    <n v="0"/>
    <n v="0"/>
    <n v="0"/>
    <n v="0"/>
    <n v="0"/>
    <m/>
    <x v="2"/>
  </r>
  <r>
    <s v="Geociclo"/>
    <s v="South America"/>
    <x v="2"/>
    <x v="0"/>
    <n v="1"/>
    <s v="Genetics, Crop Protection &amp; Animal Welfare"/>
    <s v="Fertilizers"/>
    <s v="Broad Farming"/>
    <m/>
    <m/>
    <n v="2007"/>
    <s v="http://www.geociclo.com.br"/>
    <s v="No"/>
    <s v="No"/>
    <s v="No"/>
    <s v="No"/>
    <s v="No"/>
    <s v="No"/>
    <s v="No"/>
    <s v="No"/>
    <n v="0"/>
    <n v="0"/>
    <n v="0"/>
    <n v="0"/>
    <n v="0"/>
    <n v="0"/>
    <n v="0"/>
    <n v="0"/>
    <m/>
    <x v="0"/>
  </r>
  <r>
    <s v="Geocrop"/>
    <s v="South America"/>
    <x v="2"/>
    <x v="0"/>
    <n v="1"/>
    <s v="Big Data &amp; Precision Agriculture"/>
    <s v="Data Analytics &amp; Decision Support Technologies"/>
    <s v="Livestock"/>
    <s v="Cattle"/>
    <m/>
    <n v="2012"/>
    <s v="http://www.geocrop.com.br"/>
    <s v="No"/>
    <s v="No"/>
    <s v="No"/>
    <s v="No"/>
    <s v="Yes"/>
    <s v="Yes"/>
    <s v="Yes"/>
    <s v="No"/>
    <n v="0"/>
    <n v="0"/>
    <n v="0"/>
    <n v="0"/>
    <n v="1"/>
    <n v="1"/>
    <n v="1"/>
    <n v="0"/>
    <s v="Fabio Okuno"/>
    <x v="0"/>
  </r>
  <r>
    <s v="Geo Drones"/>
    <s v="South America"/>
    <x v="2"/>
    <x v="0"/>
    <n v="1"/>
    <s v="Big Data &amp; Precision Agriculture"/>
    <s v="Drones &amp; Satellite Imagery"/>
    <s v="Broad Farming"/>
    <m/>
    <m/>
    <m/>
    <s v="http://www.geodrones.com.br"/>
    <s v="No"/>
    <s v="No"/>
    <s v="No"/>
    <s v="No"/>
    <s v="Yes"/>
    <s v="Yes"/>
    <s v="No"/>
    <s v="No"/>
    <n v="0"/>
    <n v="0"/>
    <n v="0"/>
    <n v="0"/>
    <n v="1"/>
    <n v="1"/>
    <n v="0"/>
    <n v="0"/>
    <m/>
    <x v="0"/>
  </r>
  <r>
    <s v="Geospace"/>
    <s v="South America"/>
    <x v="2"/>
    <x v="0"/>
    <n v="1"/>
    <s v="Big Data &amp; Precision Agriculture"/>
    <s v="Drones &amp; Satellite Imagery"/>
    <s v="Forestry"/>
    <m/>
    <m/>
    <s v="1990s"/>
    <s v="http://www.geospace.eng.br"/>
    <s v="No"/>
    <s v="No"/>
    <s v="No"/>
    <s v="No"/>
    <s v="Yes"/>
    <s v="Yes"/>
    <s v="No"/>
    <s v="No"/>
    <n v="0"/>
    <n v="0"/>
    <n v="0"/>
    <n v="0"/>
    <n v="1"/>
    <n v="1"/>
    <n v="0"/>
    <n v="0"/>
    <m/>
    <x v="0"/>
  </r>
  <r>
    <s v="Geplant Tecnologia Forestal"/>
    <s v="South America"/>
    <x v="2"/>
    <x v="0"/>
    <n v="1"/>
    <s v="Big Data &amp; Precision Agriculture"/>
    <s v="Data Analytics &amp; Decision Support Technologies"/>
    <s v="Forestry"/>
    <m/>
    <m/>
    <m/>
    <s v="http://www.geplant.com.br"/>
    <s v="No"/>
    <s v="No"/>
    <s v="No"/>
    <s v="No"/>
    <s v="No"/>
    <s v="No"/>
    <s v="No"/>
    <s v="No"/>
    <n v="0"/>
    <n v="0"/>
    <n v="0"/>
    <n v="0"/>
    <n v="0"/>
    <n v="0"/>
    <n v="0"/>
    <n v="0"/>
    <m/>
    <x v="0"/>
  </r>
  <r>
    <s v="Gerente Boviplan"/>
    <s v="South America"/>
    <x v="2"/>
    <x v="0"/>
    <n v="1"/>
    <s v="Farm Management &amp; Information &amp; Education Services"/>
    <s v="Farm Management Software &amp; Consulting Services"/>
    <s v="Livestock"/>
    <s v="Cattle"/>
    <m/>
    <m/>
    <s v="http://www.gerenteboviplan.com.br"/>
    <s v="No"/>
    <s v="No"/>
    <s v="No"/>
    <s v="No"/>
    <s v="No"/>
    <s v="No"/>
    <s v="No"/>
    <s v="No"/>
    <n v="0"/>
    <n v="0"/>
    <n v="0"/>
    <n v="0"/>
    <n v="0"/>
    <n v="0"/>
    <n v="0"/>
    <n v="0"/>
    <m/>
    <x v="0"/>
  </r>
  <r>
    <s v="Gestao Agropecuaria"/>
    <s v="South America"/>
    <x v="2"/>
    <x v="0"/>
    <n v="1"/>
    <s v="Farm Management &amp; Information &amp; Education Services"/>
    <s v="Farm Management Software &amp; Consulting Services"/>
    <s v="Broad Farming"/>
    <m/>
    <m/>
    <n v="2007"/>
    <s v="http://www.gestaoagropecuaria.com.br"/>
    <s v="No"/>
    <s v="No"/>
    <s v="No"/>
    <s v="No"/>
    <s v="No"/>
    <s v="No"/>
    <s v="No"/>
    <s v="No"/>
    <n v="0"/>
    <n v="0"/>
    <n v="0"/>
    <n v="0"/>
    <n v="0"/>
    <n v="0"/>
    <n v="0"/>
    <n v="0"/>
    <m/>
    <x v="0"/>
  </r>
  <r>
    <s v="Gira"/>
    <s v="South America"/>
    <x v="2"/>
    <x v="0"/>
    <n v="1"/>
    <s v="Trading Platforms, Outsourcing and Financing"/>
    <s v="Innovative Payment, Financing &amp; Marketing Platforms"/>
    <s v="Broad Farming"/>
    <m/>
    <m/>
    <n v="2015"/>
    <s v="http://www.gira.com.br"/>
    <s v="No"/>
    <s v="No"/>
    <s v="No"/>
    <s v="No"/>
    <s v="No"/>
    <s v="No"/>
    <s v="Yes"/>
    <s v="No"/>
    <n v="0"/>
    <n v="0"/>
    <n v="0"/>
    <n v="0"/>
    <n v="0"/>
    <n v="0"/>
    <n v="1"/>
    <n v="0"/>
    <s v="Gianpaolo Zambiazi"/>
    <x v="0"/>
  </r>
  <r>
    <s v="Go! Horti"/>
    <s v="South America"/>
    <x v="2"/>
    <x v="0"/>
    <n v="1"/>
    <s v="Innovative Food &amp; Care Products &amp; Services"/>
    <s v="Farm to Consumer Marketing"/>
    <s v="Food, Beverages &amp; Care"/>
    <m/>
    <m/>
    <n v="2017"/>
    <s v="http://www.gohorti.com.br"/>
    <s v="No"/>
    <s v="No"/>
    <s v="No"/>
    <s v="No"/>
    <s v="No"/>
    <s v="No"/>
    <s v="Yes"/>
    <s v="No"/>
    <n v="0"/>
    <n v="0"/>
    <n v="0"/>
    <n v="0"/>
    <n v="0"/>
    <n v="0"/>
    <n v="1"/>
    <n v="0"/>
    <m/>
    <x v="0"/>
  </r>
  <r>
    <s v="GoFarms"/>
    <s v="South America"/>
    <x v="2"/>
    <x v="0"/>
    <n v="1"/>
    <s v="Farm Management &amp; Information &amp; Education Services"/>
    <s v="Farm Management Software &amp; Consulting Services"/>
    <s v="Broad Farming"/>
    <m/>
    <m/>
    <m/>
    <s v="http://www.gofarms.com"/>
    <s v="No"/>
    <s v="No"/>
    <s v="No"/>
    <s v="No"/>
    <s v="No"/>
    <s v="No"/>
    <s v="No"/>
    <s v="No"/>
    <n v="0"/>
    <n v="0"/>
    <n v="0"/>
    <n v="0"/>
    <n v="0"/>
    <n v="0"/>
    <n v="0"/>
    <n v="0"/>
    <m/>
    <x v="0"/>
  </r>
  <r>
    <s v="Goomer"/>
    <s v="South America"/>
    <x v="2"/>
    <x v="0"/>
    <n v="1"/>
    <s v="Innovative Food &amp; Care Products &amp; Services"/>
    <s v="Food Marketplaces, Online Groceries &amp; New Sales Channels"/>
    <s v="Food, Beverages &amp; Care"/>
    <m/>
    <m/>
    <n v="2014"/>
    <s v="http://www.goomer.com.br"/>
    <s v="No"/>
    <s v="No"/>
    <s v="No"/>
    <s v="No"/>
    <s v="No"/>
    <s v="No"/>
    <s v="No"/>
    <s v="No"/>
    <n v="0"/>
    <n v="0"/>
    <n v="0"/>
    <n v="0"/>
    <n v="0"/>
    <n v="0"/>
    <n v="0"/>
    <n v="0"/>
    <m/>
    <x v="1"/>
  </r>
  <r>
    <s v="GRA Agricola"/>
    <s v="South America"/>
    <x v="2"/>
    <x v="0"/>
    <n v="1"/>
    <s v="Farm Management &amp; Information &amp; Education Services"/>
    <s v="Farm Management Software &amp; Consulting Services"/>
    <s v="Row Crops"/>
    <m/>
    <m/>
    <m/>
    <s v="http://www.graagricola.com.br"/>
    <s v="Yes"/>
    <s v="Yes"/>
    <s v="No"/>
    <s v="No"/>
    <s v="Yes"/>
    <s v="Yes"/>
    <s v="No"/>
    <s v="No"/>
    <n v="1"/>
    <n v="1"/>
    <n v="0"/>
    <n v="0"/>
    <n v="1"/>
    <n v="1"/>
    <n v="0"/>
    <n v="0"/>
    <m/>
    <x v="0"/>
  </r>
  <r>
    <s v="Grão Direto"/>
    <s v="South America"/>
    <x v="2"/>
    <x v="0"/>
    <n v="1"/>
    <s v="Trading Platforms, Outsourcing and Financing"/>
    <s v="Marketplaces for Inputs, Products &amp; Services"/>
    <s v="Row Crops"/>
    <m/>
    <m/>
    <n v="2016"/>
    <s v="http://www.graodireto.com.br"/>
    <s v="No"/>
    <s v="No"/>
    <s v="No"/>
    <s v="No"/>
    <s v="No"/>
    <s v="No"/>
    <s v="No"/>
    <s v="No"/>
    <n v="0"/>
    <n v="0"/>
    <n v="0"/>
    <n v="0"/>
    <n v="0"/>
    <n v="0"/>
    <n v="0"/>
    <n v="0"/>
    <m/>
    <x v="0"/>
  </r>
  <r>
    <s v="Grão Online"/>
    <s v="South America"/>
    <x v="2"/>
    <x v="0"/>
    <n v="1"/>
    <s v="Trading Platforms, Outsourcing and Financing"/>
    <s v="Marketplaces for Inputs, Products &amp; Services"/>
    <s v="Row Crops"/>
    <m/>
    <m/>
    <n v="2017"/>
    <s v="http://www.grao.online"/>
    <s v="No"/>
    <s v="No"/>
    <s v="No"/>
    <s v="No"/>
    <s v="No"/>
    <s v="No"/>
    <s v="Yes"/>
    <s v="No"/>
    <n v="0"/>
    <n v="0"/>
    <n v="0"/>
    <n v="0"/>
    <n v="0"/>
    <n v="0"/>
    <n v="1"/>
    <n v="0"/>
    <m/>
    <x v="0"/>
  </r>
  <r>
    <s v="HF Rural"/>
    <s v="South America"/>
    <x v="2"/>
    <x v="0"/>
    <n v="1"/>
    <s v="Trading Platforms, Outsourcing and Financing"/>
    <s v="Marketplaces for Inputs, Products &amp; Services"/>
    <s v="Broad Farming"/>
    <m/>
    <m/>
    <m/>
    <s v="http://www.hfrural.com"/>
    <s v="No"/>
    <s v="No"/>
    <s v="No"/>
    <s v="No"/>
    <s v="No"/>
    <s v="No"/>
    <s v="No"/>
    <s v="No"/>
    <n v="0"/>
    <n v="0"/>
    <n v="0"/>
    <n v="0"/>
    <n v="0"/>
    <n v="0"/>
    <n v="0"/>
    <n v="0"/>
    <m/>
    <x v="2"/>
  </r>
  <r>
    <s v="Hidrofito"/>
    <s v="South America"/>
    <x v="2"/>
    <x v="0"/>
    <n v="1"/>
    <s v="Big Data &amp; Precision Agriculture"/>
    <s v="Data Analytics &amp; Decision Support Technologies"/>
    <s v="Broad Farming"/>
    <m/>
    <m/>
    <m/>
    <s v="http://www.hidrofito.com.br"/>
    <s v="No"/>
    <s v="No"/>
    <s v="No"/>
    <s v="No"/>
    <s v="No"/>
    <s v="No"/>
    <s v="No"/>
    <s v="No"/>
    <n v="0"/>
    <n v="0"/>
    <n v="0"/>
    <n v="0"/>
    <n v="0"/>
    <n v="0"/>
    <n v="0"/>
    <n v="0"/>
    <m/>
    <x v="2"/>
  </r>
  <r>
    <s v="Hiib"/>
    <s v="South America"/>
    <x v="2"/>
    <x v="0"/>
    <n v="1"/>
    <s v="Farm Management &amp; Information &amp; Education Services"/>
    <s v="Weather and Market Data"/>
    <s v="Broad Farming"/>
    <m/>
    <m/>
    <m/>
    <s v="http://www.hiib.com.br"/>
    <s v="No"/>
    <s v="No"/>
    <s v="No"/>
    <s v="No"/>
    <s v="No"/>
    <s v="No"/>
    <s v="No"/>
    <s v="No"/>
    <n v="0"/>
    <n v="0"/>
    <n v="0"/>
    <n v="0"/>
    <n v="0"/>
    <n v="0"/>
    <n v="0"/>
    <n v="0"/>
    <m/>
    <x v="0"/>
  </r>
  <r>
    <s v="HomePonic"/>
    <s v="South America"/>
    <x v="2"/>
    <x v="0"/>
    <n v="1"/>
    <s v="Novel Farming Systems"/>
    <s v="Urban &amp; Indoor Farming"/>
    <s v="Fresh produce"/>
    <m/>
    <m/>
    <n v="2018"/>
    <s v="http://www.homeponic.com"/>
    <s v="No"/>
    <s v="No"/>
    <s v="No"/>
    <s v="No"/>
    <s v="No"/>
    <s v="No"/>
    <s v="No"/>
    <s v="No"/>
    <n v="0"/>
    <n v="0"/>
    <n v="0"/>
    <n v="0"/>
    <n v="0"/>
    <n v="0"/>
    <n v="0"/>
    <n v="0"/>
    <s v="Gervásio Nori Mikami"/>
    <x v="0"/>
  </r>
  <r>
    <s v="Horus Aeronaves"/>
    <s v="South America"/>
    <x v="2"/>
    <x v="0"/>
    <n v="1"/>
    <s v="Big Data &amp; Precision Agriculture"/>
    <s v="Data Analytics &amp; Decision Support Technologies"/>
    <s v="Broad Farming"/>
    <m/>
    <m/>
    <n v="2014"/>
    <s v="http://www.horusaeronaves.com"/>
    <s v="No"/>
    <s v="Yes"/>
    <s v="No"/>
    <s v="No"/>
    <s v="Yes"/>
    <s v="Yes"/>
    <s v="No"/>
    <s v="No"/>
    <n v="0"/>
    <n v="1"/>
    <n v="0"/>
    <n v="0"/>
    <n v="1"/>
    <n v="1"/>
    <n v="0"/>
    <n v="0"/>
    <s v="Fabrício Hertz"/>
    <x v="0"/>
  </r>
  <r>
    <s v="IBI Agentes Biológicos"/>
    <s v="South America"/>
    <x v="2"/>
    <x v="0"/>
    <n v="1"/>
    <s v="Genetics, Crop Protection &amp; Animal Welfare"/>
    <s v="Biologicals (Biostimulants, Biopesticides, Biofertilizers)"/>
    <s v="Broad Farming"/>
    <m/>
    <m/>
    <n v="2015"/>
    <s v="http://www.ibi.agr.br"/>
    <s v="No"/>
    <s v="No"/>
    <s v="No"/>
    <s v="No"/>
    <s v="No"/>
    <s v="No"/>
    <s v="No"/>
    <s v="No"/>
    <n v="0"/>
    <n v="0"/>
    <n v="0"/>
    <n v="0"/>
    <n v="0"/>
    <n v="0"/>
    <n v="0"/>
    <n v="0"/>
    <s v="Gabriel Maluf"/>
    <x v="0"/>
  </r>
  <r>
    <s v="IBRA"/>
    <s v="South America"/>
    <x v="2"/>
    <x v="0"/>
    <n v="1"/>
    <s v="Big Data &amp; Precision Agriculture"/>
    <s v="Soil Analysis &amp; Landscape Assessment"/>
    <s v="Broad Farming"/>
    <m/>
    <m/>
    <s v="1990s"/>
    <s v="http://www.ibra.com.br"/>
    <s v="No"/>
    <s v="No"/>
    <s v="No"/>
    <s v="No"/>
    <s v="No"/>
    <s v="No"/>
    <s v="No"/>
    <s v="No"/>
    <n v="0"/>
    <n v="0"/>
    <n v="0"/>
    <n v="0"/>
    <n v="0"/>
    <n v="0"/>
    <n v="0"/>
    <n v="0"/>
    <m/>
    <x v="2"/>
  </r>
  <r>
    <s v="iCrop"/>
    <s v="South America"/>
    <x v="2"/>
    <x v="0"/>
    <n v="1"/>
    <s v="Farm Mechanization &amp; Automation"/>
    <s v="Water &amp; Irrigation Systems"/>
    <s v="Broad Farming"/>
    <m/>
    <m/>
    <n v="2016"/>
    <s v="http://www.icrop.com.br"/>
    <s v="Yes"/>
    <s v="No"/>
    <s v="Yes"/>
    <s v="No"/>
    <s v="Yes"/>
    <s v="Yes"/>
    <s v="No"/>
    <s v="No"/>
    <n v="1"/>
    <n v="0"/>
    <n v="1"/>
    <n v="0"/>
    <n v="1"/>
    <n v="1"/>
    <n v="0"/>
    <n v="0"/>
    <s v="Andre Boncompani"/>
    <x v="0"/>
  </r>
  <r>
    <s v="IDMAQ"/>
    <s v="South America"/>
    <x v="2"/>
    <x v="0"/>
    <n v="1"/>
    <s v="Trading Platforms, Outsourcing and Financing"/>
    <s v="Insurance &amp; Risk Management Services"/>
    <s v="Broad Farming"/>
    <m/>
    <m/>
    <n v="2018"/>
    <s v="http://www.idmaq.com.br"/>
    <s v="No"/>
    <s v="No"/>
    <s v="No"/>
    <s v="No"/>
    <s v="Yes"/>
    <s v="No"/>
    <s v="No"/>
    <s v="No"/>
    <n v="0"/>
    <n v="0"/>
    <n v="0"/>
    <n v="0"/>
    <n v="1"/>
    <n v="0"/>
    <n v="0"/>
    <n v="0"/>
    <s v="Odair Machado"/>
    <x v="0"/>
  </r>
  <r>
    <s v="InCeres"/>
    <s v="South America"/>
    <x v="2"/>
    <x v="0"/>
    <n v="1"/>
    <s v="Big Data &amp; Precision Agriculture"/>
    <s v="Data Analytics &amp; Decision Support Technologies"/>
    <s v="Broad Farming"/>
    <m/>
    <m/>
    <n v="2013"/>
    <s v="http://www.inceres.com.br"/>
    <s v="No"/>
    <s v="No"/>
    <s v="No"/>
    <s v="No"/>
    <s v="Yes"/>
    <s v="Yes"/>
    <s v="No"/>
    <s v="No"/>
    <n v="0"/>
    <n v="0"/>
    <n v="0"/>
    <n v="0"/>
    <n v="1"/>
    <n v="1"/>
    <n v="0"/>
    <n v="0"/>
    <m/>
    <x v="0"/>
  </r>
  <r>
    <s v="Inflor"/>
    <s v="South America"/>
    <x v="2"/>
    <x v="0"/>
    <n v="1"/>
    <s v="Farm Management &amp; Information &amp; Education Services"/>
    <s v="Farm Management Software &amp; Consulting Services"/>
    <s v="Broad Farming"/>
    <m/>
    <m/>
    <s v="1990s"/>
    <s v="http://www.inflor.com.br"/>
    <s v="No"/>
    <s v="No"/>
    <s v="No"/>
    <s v="No"/>
    <s v="No"/>
    <s v="Yes"/>
    <s v="No"/>
    <s v="No"/>
    <n v="0"/>
    <n v="0"/>
    <n v="0"/>
    <n v="0"/>
    <n v="0"/>
    <n v="1"/>
    <n v="0"/>
    <n v="0"/>
    <m/>
    <x v="0"/>
  </r>
  <r>
    <s v="Inobram"/>
    <s v="South America"/>
    <x v="2"/>
    <x v="0"/>
    <n v="1"/>
    <s v="Farm Mechanization &amp; Automation"/>
    <s v="Labor Technologies, Robotics &amp; Autonomous Machinery"/>
    <s v="Livestock"/>
    <s v="Poultry"/>
    <m/>
    <n v="2004"/>
    <s v="http://www.inobram.com.br"/>
    <s v="No"/>
    <s v="No"/>
    <s v="No"/>
    <s v="No"/>
    <s v="Yes"/>
    <s v="No"/>
    <s v="No"/>
    <s v="No"/>
    <n v="0"/>
    <n v="0"/>
    <n v="0"/>
    <n v="0"/>
    <n v="1"/>
    <n v="0"/>
    <n v="0"/>
    <n v="0"/>
    <m/>
    <x v="2"/>
  </r>
  <r>
    <s v="Inprenha"/>
    <s v="South America"/>
    <x v="2"/>
    <x v="0"/>
    <n v="1"/>
    <s v="Genetics, Crop Protection &amp; Animal Welfare"/>
    <s v="Animal Nutrition &amp; Health"/>
    <s v="Livestock"/>
    <s v="Cattle"/>
    <m/>
    <n v="2008"/>
    <s v="http://www.inprenha.com.br"/>
    <s v="No"/>
    <s v="No"/>
    <s v="No"/>
    <s v="No"/>
    <s v="Yes"/>
    <s v="No"/>
    <s v="No"/>
    <s v="No"/>
    <n v="0"/>
    <n v="0"/>
    <n v="0"/>
    <n v="0"/>
    <n v="1"/>
    <n v="0"/>
    <n v="0"/>
    <n v="0"/>
    <s v="Erika da Silva Carvalho Morani"/>
    <x v="1"/>
  </r>
  <r>
    <s v="Instaagro"/>
    <s v="South America"/>
    <x v="2"/>
    <x v="0"/>
    <n v="1"/>
    <s v="Trading Platforms, Outsourcing and Financing"/>
    <s v="Marketplaces for Inputs, Products &amp; Services"/>
    <s v="Broad Farming"/>
    <m/>
    <m/>
    <n v="2018"/>
    <s v="http://www.instaagro.com"/>
    <s v="No"/>
    <s v="No"/>
    <s v="No"/>
    <s v="No"/>
    <s v="No"/>
    <s v="No"/>
    <s v="Yes"/>
    <s v="No"/>
    <n v="0"/>
    <n v="0"/>
    <n v="0"/>
    <n v="0"/>
    <n v="0"/>
    <n v="0"/>
    <n v="1"/>
    <n v="0"/>
    <m/>
    <x v="2"/>
  </r>
  <r>
    <s v="Intergado"/>
    <s v="South America"/>
    <x v="2"/>
    <x v="0"/>
    <n v="1"/>
    <s v="Big Data &amp; Precision Agriculture"/>
    <s v="Integrated Hardware &amp; Software Solutions (IoT)"/>
    <s v="Livestock"/>
    <s v="Cattle"/>
    <m/>
    <n v="2017"/>
    <s v="http://www.intergado.com.br"/>
    <s v="Yes"/>
    <s v="No"/>
    <s v="No"/>
    <s v="No"/>
    <s v="Yes"/>
    <s v="No"/>
    <s v="No"/>
    <s v="No"/>
    <n v="1"/>
    <n v="0"/>
    <n v="0"/>
    <n v="0"/>
    <n v="1"/>
    <n v="0"/>
    <n v="0"/>
    <n v="0"/>
    <m/>
    <x v="0"/>
  </r>
  <r>
    <s v="IRRIGER"/>
    <s v="South America"/>
    <x v="2"/>
    <x v="0"/>
    <n v="1"/>
    <s v="Farm Mechanization &amp; Automation"/>
    <s v="Water &amp; Irrigation Systems"/>
    <s v="Broad Farming"/>
    <m/>
    <m/>
    <n v="2005"/>
    <s v="http://www.irriger.com.br"/>
    <s v="Yes"/>
    <s v="Yes"/>
    <s v="Yes"/>
    <s v="No"/>
    <s v="Yes"/>
    <s v="Yes"/>
    <s v="No"/>
    <s v="No"/>
    <n v="1"/>
    <n v="1"/>
    <n v="1"/>
    <n v="0"/>
    <n v="1"/>
    <n v="1"/>
    <n v="0"/>
    <n v="0"/>
    <m/>
    <x v="0"/>
  </r>
  <r>
    <s v="ISCA"/>
    <s v="South America"/>
    <x v="2"/>
    <x v="0"/>
    <n v="1"/>
    <s v="Genetics, Crop Protection &amp; Animal Welfare"/>
    <s v="Biologicals (Biostimulants, Biopesticides, Biofertilizers)"/>
    <s v="Broad Farming"/>
    <m/>
    <m/>
    <s v="1990s"/>
    <s v="http://www.isca.com.br"/>
    <s v="No"/>
    <s v="No"/>
    <s v="No"/>
    <s v="No"/>
    <s v="No"/>
    <s v="No"/>
    <s v="No"/>
    <s v="No"/>
    <n v="0"/>
    <n v="0"/>
    <n v="0"/>
    <n v="0"/>
    <n v="0"/>
    <n v="0"/>
    <n v="0"/>
    <n v="0"/>
    <m/>
    <x v="1"/>
  </r>
  <r>
    <s v="iSolis Brasilis"/>
    <s v="South America"/>
    <x v="2"/>
    <x v="0"/>
    <n v="1"/>
    <s v="Bioenergy, Biomaterials &amp; Other Renewables"/>
    <s v="Other renewable energies"/>
    <s v="Broad Farming"/>
    <m/>
    <m/>
    <m/>
    <s v="http://www.isolis.com.br"/>
    <s v="No"/>
    <s v="No"/>
    <s v="No"/>
    <s v="No"/>
    <s v="No"/>
    <s v="No"/>
    <s v="No"/>
    <s v="No"/>
    <n v="0"/>
    <n v="0"/>
    <n v="0"/>
    <n v="0"/>
    <n v="0"/>
    <n v="0"/>
    <n v="0"/>
    <n v="0"/>
    <m/>
    <x v="2"/>
  </r>
  <r>
    <s v="IZAgro"/>
    <s v="South America"/>
    <x v="2"/>
    <x v="0"/>
    <n v="1"/>
    <s v="Trading Platforms, Outsourcing and Financing"/>
    <s v="Marketplaces for Inputs, Products &amp; Services"/>
    <s v="Broad Farming"/>
    <m/>
    <m/>
    <n v="2015"/>
    <s v="http://www.izagro.com.br"/>
    <s v="No"/>
    <s v="No"/>
    <s v="No"/>
    <s v="No"/>
    <s v="No"/>
    <s v="No"/>
    <s v="Yes"/>
    <s v="No"/>
    <n v="0"/>
    <n v="0"/>
    <n v="0"/>
    <n v="0"/>
    <n v="0"/>
    <n v="0"/>
    <n v="1"/>
    <n v="0"/>
    <s v="Murilo Bettarello"/>
    <x v="0"/>
  </r>
  <r>
    <s v="Jetbov"/>
    <s v="South America"/>
    <x v="2"/>
    <x v="0"/>
    <n v="1"/>
    <s v="Farm Management &amp; Information &amp; Education Services"/>
    <s v="Farm Management Software &amp; Consulting Services"/>
    <s v="Livestock"/>
    <s v="Cattle"/>
    <m/>
    <n v="2014"/>
    <s v="http://www.jetbov.com"/>
    <s v="No"/>
    <s v="No"/>
    <s v="No"/>
    <s v="No"/>
    <s v="No"/>
    <s v="No"/>
    <s v="No"/>
    <s v="No"/>
    <n v="0"/>
    <n v="0"/>
    <n v="0"/>
    <n v="0"/>
    <n v="0"/>
    <n v="0"/>
    <n v="0"/>
    <n v="0"/>
    <s v="Xisto Alves"/>
    <x v="0"/>
  </r>
  <r>
    <s v="JV Biotec"/>
    <s v="South America"/>
    <x v="2"/>
    <x v="0"/>
    <n v="1"/>
    <s v="Genetics, Crop Protection &amp; Animal Welfare"/>
    <s v="Biologicals (Biostimulants, Biopesticides, Biofertilizers)"/>
    <s v="Broad Farming"/>
    <m/>
    <m/>
    <m/>
    <s v="http://www.jvbiotec.com.br"/>
    <s v="No"/>
    <s v="No"/>
    <s v="No"/>
    <s v="No"/>
    <s v="No"/>
    <s v="No"/>
    <s v="No"/>
    <s v="No"/>
    <n v="0"/>
    <n v="0"/>
    <n v="0"/>
    <n v="0"/>
    <n v="0"/>
    <n v="0"/>
    <n v="0"/>
    <n v="0"/>
    <m/>
    <x v="2"/>
  </r>
  <r>
    <s v="KARAVEL / Bitgrain"/>
    <s v="South America"/>
    <x v="2"/>
    <x v="0"/>
    <n v="1"/>
    <s v="Trading Platforms, Outsourcing and Financing"/>
    <s v="Marketplaces for Inputs, Products &amp; Services"/>
    <s v="Row Crops"/>
    <m/>
    <m/>
    <m/>
    <s v="http://www.karavel.co"/>
    <s v="No"/>
    <s v="No"/>
    <s v="No"/>
    <s v="No"/>
    <s v="No"/>
    <s v="No"/>
    <s v="Yes"/>
    <s v="No"/>
    <n v="0"/>
    <n v="0"/>
    <n v="0"/>
    <n v="0"/>
    <n v="0"/>
    <n v="0"/>
    <n v="1"/>
    <n v="0"/>
    <m/>
    <x v="0"/>
  </r>
  <r>
    <s v="Kersys"/>
    <s v="South America"/>
    <x v="2"/>
    <x v="0"/>
    <n v="1"/>
    <s v="Farm Management &amp; Information &amp; Education Services"/>
    <s v="Farm Management Software &amp; Consulting Services"/>
    <s v="Forestry"/>
    <m/>
    <m/>
    <n v="2010"/>
    <s v="http://www.kersys.com.br"/>
    <s v="No"/>
    <s v="No"/>
    <s v="No"/>
    <s v="No"/>
    <s v="No"/>
    <s v="No"/>
    <s v="No"/>
    <s v="No"/>
    <n v="0"/>
    <n v="0"/>
    <n v="0"/>
    <n v="0"/>
    <n v="0"/>
    <n v="0"/>
    <n v="0"/>
    <n v="0"/>
    <m/>
    <x v="2"/>
  </r>
  <r>
    <s v="LabFor"/>
    <s v="South America"/>
    <x v="2"/>
    <x v="0"/>
    <n v="1"/>
    <s v="Supply Chain Technologies"/>
    <s v="Food Traceability &amp; Safety"/>
    <s v="Broad Farming"/>
    <m/>
    <m/>
    <n v="2010"/>
    <s v="http://www.labfor.com.br"/>
    <s v="No"/>
    <s v="No"/>
    <s v="No"/>
    <s v="No"/>
    <s v="No"/>
    <s v="No"/>
    <s v="No"/>
    <s v="No"/>
    <n v="0"/>
    <n v="0"/>
    <n v="0"/>
    <n v="0"/>
    <n v="0"/>
    <n v="0"/>
    <n v="0"/>
    <n v="0"/>
    <m/>
    <x v="0"/>
  </r>
  <r>
    <s v="labmet"/>
    <s v="South America"/>
    <x v="2"/>
    <x v="0"/>
    <n v="1"/>
    <s v="Farm Management &amp; Information &amp; Education Services"/>
    <s v="Farm Management Software &amp; Consulting Services"/>
    <s v="Broad Farming"/>
    <m/>
    <m/>
    <n v="2014"/>
    <s v="http://www.labmet.com.br"/>
    <s v="Yes"/>
    <s v="Yes"/>
    <s v="Yes"/>
    <s v="No"/>
    <s v="Yes"/>
    <s v="Yes"/>
    <s v="Yes"/>
    <s v="No"/>
    <n v="1"/>
    <n v="1"/>
    <n v="1"/>
    <n v="0"/>
    <n v="1"/>
    <n v="1"/>
    <n v="1"/>
    <n v="0"/>
    <m/>
    <x v="0"/>
  </r>
  <r>
    <s v="LABORSAN"/>
    <s v="South America"/>
    <x v="2"/>
    <x v="0"/>
    <n v="1"/>
    <s v="Genetics, Crop Protection &amp; Animal Welfare"/>
    <s v="Other seed &amp; animal solutions"/>
    <s v="Broad Farming"/>
    <m/>
    <m/>
    <s v="1990s"/>
    <s v="http://www.laborsanagro.com"/>
    <s v="No"/>
    <s v="No"/>
    <s v="No"/>
    <s v="No"/>
    <s v="No"/>
    <s v="No"/>
    <s v="No"/>
    <s v="No"/>
    <n v="0"/>
    <n v="0"/>
    <n v="0"/>
    <n v="0"/>
    <n v="0"/>
    <n v="0"/>
    <n v="0"/>
    <n v="0"/>
    <m/>
    <x v="2"/>
  </r>
  <r>
    <s v="Laticin"/>
    <s v="South America"/>
    <x v="2"/>
    <x v="0"/>
    <n v="1"/>
    <s v="Supply Chain Technologies"/>
    <s v="Food processing management software"/>
    <s v="Livestock"/>
    <s v="Dairy"/>
    <m/>
    <n v="2017"/>
    <s v="http://www.laticin.io"/>
    <s v="No"/>
    <s v="No"/>
    <s v="No"/>
    <s v="No"/>
    <s v="No"/>
    <s v="No"/>
    <s v="No"/>
    <s v="No"/>
    <n v="0"/>
    <n v="0"/>
    <n v="0"/>
    <n v="0"/>
    <n v="0"/>
    <n v="0"/>
    <n v="0"/>
    <n v="0"/>
    <m/>
    <x v="2"/>
  </r>
  <r>
    <s v="Leaf"/>
    <s v="South America"/>
    <x v="2"/>
    <x v="0"/>
    <n v="1"/>
    <s v="Big Data &amp; Precision Agriculture"/>
    <s v="Data Analytics &amp; Decision Support Technologies"/>
    <s v="Broad Farming"/>
    <m/>
    <m/>
    <n v="2018"/>
    <s v="http://www.leafagriculture.com.br"/>
    <s v="No"/>
    <s v="Yes"/>
    <s v="No"/>
    <s v="No"/>
    <s v="No"/>
    <s v="No"/>
    <s v="No"/>
    <s v="No"/>
    <n v="0"/>
    <n v="1"/>
    <n v="0"/>
    <n v="0"/>
    <n v="0"/>
    <n v="0"/>
    <n v="0"/>
    <n v="0"/>
    <m/>
    <x v="0"/>
  </r>
  <r>
    <s v="LeBov"/>
    <s v="South America"/>
    <x v="2"/>
    <x v="0"/>
    <n v="1"/>
    <s v="Farm Management &amp; Information &amp; Education Services"/>
    <s v="Farm Management Software &amp; Consulting Services"/>
    <s v="Livestock"/>
    <s v="Cattle"/>
    <m/>
    <n v="2017"/>
    <s v="http://www.lebov.com.br"/>
    <s v="Yes"/>
    <s v="No"/>
    <s v="No"/>
    <s v="No"/>
    <s v="Yes"/>
    <s v="No"/>
    <s v="Yes"/>
    <s v="No"/>
    <n v="1"/>
    <n v="0"/>
    <n v="0"/>
    <n v="0"/>
    <n v="1"/>
    <n v="0"/>
    <n v="1"/>
    <n v="0"/>
    <m/>
    <x v="0"/>
  </r>
  <r>
    <s v="Lifclick"/>
    <s v="South America"/>
    <x v="2"/>
    <x v="1"/>
    <n v="0"/>
    <s v="Trading Platforms, Outsourcing and Financing"/>
    <s v="Marketplaces for Inputs, Products &amp; Services"/>
    <s v="Broad Farming"/>
    <m/>
    <m/>
    <n v="2018"/>
    <s v="http://www.lifclick.com"/>
    <s v="No"/>
    <s v="No"/>
    <s v="No"/>
    <s v="No"/>
    <s v="No"/>
    <s v="No"/>
    <s v="No"/>
    <s v="No"/>
    <n v="0"/>
    <n v="0"/>
    <n v="0"/>
    <n v="0"/>
    <n v="0"/>
    <n v="0"/>
    <n v="0"/>
    <n v="0"/>
    <m/>
    <x v="2"/>
  </r>
  <r>
    <s v="Lotan Agrosciences"/>
    <s v="South America"/>
    <x v="2"/>
    <x v="0"/>
    <n v="1"/>
    <s v="Genetics, Crop Protection &amp; Animal Welfare"/>
    <s v="Plant Genetics (biotechnology)"/>
    <s v="Broad Farming"/>
    <m/>
    <m/>
    <n v="2016"/>
    <s v="http://www.lotan.com.br"/>
    <s v="No"/>
    <s v="No"/>
    <s v="No"/>
    <s v="No"/>
    <s v="No"/>
    <s v="No"/>
    <s v="No"/>
    <s v="No"/>
    <n v="0"/>
    <n v="0"/>
    <n v="0"/>
    <n v="0"/>
    <n v="0"/>
    <n v="0"/>
    <n v="0"/>
    <n v="0"/>
    <m/>
    <x v="2"/>
  </r>
  <r>
    <s v="m2agro"/>
    <s v="South America"/>
    <x v="2"/>
    <x v="0"/>
    <n v="1"/>
    <s v="Farm Management &amp; Information &amp; Education Services"/>
    <s v="Farm Management Software &amp; Consulting Services"/>
    <s v="Broad Farming"/>
    <m/>
    <m/>
    <n v="2014"/>
    <s v="http://www.m2agro.com.br"/>
    <s v="No"/>
    <s v="No"/>
    <s v="No"/>
    <s v="No"/>
    <s v="No"/>
    <s v="No"/>
    <s v="No"/>
    <s v="No"/>
    <n v="0"/>
    <n v="0"/>
    <n v="0"/>
    <n v="0"/>
    <n v="0"/>
    <n v="0"/>
    <n v="0"/>
    <n v="0"/>
    <m/>
    <x v="1"/>
  </r>
  <r>
    <s v="Macrofen"/>
    <s v="South America"/>
    <x v="2"/>
    <x v="0"/>
    <n v="1"/>
    <s v="Supply Chain Technologies"/>
    <s v="Food Traceability &amp; Safety"/>
    <s v="Livestock"/>
    <s v="Dairy"/>
    <m/>
    <m/>
    <s v="http://www.macofren.com"/>
    <s v="No"/>
    <s v="No"/>
    <s v="No"/>
    <s v="No"/>
    <s v="No"/>
    <s v="No"/>
    <s v="No"/>
    <s v="No"/>
    <n v="0"/>
    <n v="0"/>
    <n v="0"/>
    <n v="0"/>
    <n v="0"/>
    <n v="0"/>
    <n v="0"/>
    <n v="0"/>
    <m/>
    <x v="2"/>
  </r>
  <r>
    <s v="Mafes"/>
    <s v="South America"/>
    <x v="2"/>
    <x v="0"/>
    <n v="1"/>
    <s v="Farm Mechanization &amp; Automation"/>
    <s v="Labor Technologies, Robotics &amp; Autonomous Machinery"/>
    <s v="Broad Farming"/>
    <m/>
    <m/>
    <s v="1990s"/>
    <s v="http://www.mafes.com.br"/>
    <s v="No"/>
    <s v="No"/>
    <s v="No"/>
    <s v="No"/>
    <s v="No"/>
    <s v="No"/>
    <s v="No"/>
    <s v="No"/>
    <n v="0"/>
    <n v="0"/>
    <n v="0"/>
    <n v="0"/>
    <n v="0"/>
    <n v="0"/>
    <n v="0"/>
    <n v="0"/>
    <m/>
    <x v="0"/>
  </r>
  <r>
    <s v="Mapear"/>
    <s v="South America"/>
    <x v="2"/>
    <x v="0"/>
    <n v="1"/>
    <s v="Big Data &amp; Precision Agriculture"/>
    <s v="Drones &amp; Satellite Imagery"/>
    <s v="Broad Farming"/>
    <m/>
    <m/>
    <m/>
    <s v="http://www.mapearcomdrones.com.br"/>
    <s v="No"/>
    <s v="No"/>
    <s v="No"/>
    <s v="No"/>
    <s v="Yes"/>
    <s v="Yes"/>
    <s v="No"/>
    <s v="No"/>
    <n v="0"/>
    <n v="0"/>
    <n v="0"/>
    <n v="0"/>
    <n v="1"/>
    <n v="1"/>
    <n v="0"/>
    <n v="0"/>
    <m/>
    <x v="2"/>
  </r>
  <r>
    <s v="MAQFACIL"/>
    <s v="South America"/>
    <x v="2"/>
    <x v="0"/>
    <n v="1"/>
    <s v="Trading Platforms, Outsourcing and Financing"/>
    <s v="Machinery Sharing &amp; Contractor Outsourcing Platforms"/>
    <s v="Broad Farming"/>
    <m/>
    <m/>
    <m/>
    <s v="http://www.mfrural.com.br"/>
    <s v="No"/>
    <s v="No"/>
    <s v="No"/>
    <s v="No"/>
    <s v="No"/>
    <s v="No"/>
    <s v="No"/>
    <s v="No"/>
    <n v="0"/>
    <n v="0"/>
    <n v="0"/>
    <n v="0"/>
    <n v="0"/>
    <n v="0"/>
    <n v="0"/>
    <n v="0"/>
    <m/>
    <x v="0"/>
  </r>
  <r>
    <s v="MFRURAL"/>
    <s v="South America"/>
    <x v="2"/>
    <x v="0"/>
    <n v="1"/>
    <s v="Trading Platforms, Outsourcing and Financing"/>
    <s v="Marketplaces for Inputs, Products &amp; Services"/>
    <s v="Broad Farming"/>
    <m/>
    <m/>
    <m/>
    <m/>
    <s v="No"/>
    <s v="No"/>
    <s v="No"/>
    <s v="No"/>
    <s v="No"/>
    <s v="No"/>
    <s v="No"/>
    <s v="No"/>
    <n v="0"/>
    <n v="0"/>
    <n v="0"/>
    <n v="0"/>
    <n v="0"/>
    <n v="0"/>
    <n v="0"/>
    <n v="0"/>
    <m/>
    <x v="2"/>
  </r>
  <r>
    <s v="MICROGEO"/>
    <s v="South America"/>
    <x v="2"/>
    <x v="0"/>
    <n v="1"/>
    <s v="Genetics, Crop Protection &amp; Animal Welfare"/>
    <s v="Biologicals (Biostimulants, Biopesticides, Biofertilizers)"/>
    <s v="Broad Farming"/>
    <m/>
    <m/>
    <n v="2000"/>
    <s v="http://www.microgeo.com.br"/>
    <s v="No"/>
    <s v="No"/>
    <s v="No"/>
    <s v="No"/>
    <s v="No"/>
    <s v="No"/>
    <s v="No"/>
    <s v="No"/>
    <n v="0"/>
    <n v="0"/>
    <n v="0"/>
    <n v="0"/>
    <n v="0"/>
    <n v="0"/>
    <n v="0"/>
    <n v="0"/>
    <m/>
    <x v="2"/>
  </r>
  <r>
    <s v="Milkchain"/>
    <s v="South America"/>
    <x v="2"/>
    <x v="0"/>
    <n v="1"/>
    <s v="Supply Chain Technologies"/>
    <s v="Food Traceability &amp; Safety"/>
    <s v="Livestock"/>
    <s v="Dairy"/>
    <m/>
    <n v="2017"/>
    <s v="http://www.milkchain.com.br/"/>
    <s v="No"/>
    <s v="No"/>
    <s v="No"/>
    <s v="No"/>
    <s v="Yes"/>
    <s v="No"/>
    <s v="No"/>
    <s v="No"/>
    <n v="0"/>
    <n v="0"/>
    <n v="0"/>
    <n v="0"/>
    <n v="1"/>
    <n v="0"/>
    <n v="0"/>
    <n v="0"/>
    <m/>
    <x v="2"/>
  </r>
  <r>
    <s v="MODCLIMA"/>
    <s v="South America"/>
    <x v="2"/>
    <x v="0"/>
    <n v="1"/>
    <s v="Farm Mechanization &amp; Automation"/>
    <s v="Water &amp; Irrigation Systems"/>
    <s v="Broad Farming"/>
    <m/>
    <m/>
    <n v="2007"/>
    <s v="http://www.modclima.com.br"/>
    <s v="No"/>
    <s v="No"/>
    <s v="No"/>
    <s v="No"/>
    <s v="Yes"/>
    <s v="No"/>
    <s v="No"/>
    <s v="No"/>
    <n v="0"/>
    <n v="0"/>
    <n v="0"/>
    <n v="0"/>
    <n v="1"/>
    <n v="0"/>
    <n v="0"/>
    <n v="0"/>
    <m/>
    <x v="2"/>
  </r>
  <r>
    <s v="Moeda"/>
    <s v="South America"/>
    <x v="2"/>
    <x v="0"/>
    <n v="1"/>
    <s v="Trading Platforms, Outsourcing and Financing"/>
    <s v="Innovative Payment, Financing &amp; Marketing Platforms"/>
    <s v="Broad Farming"/>
    <m/>
    <m/>
    <n v="2017"/>
    <s v="http://www.moedaseeds.com"/>
    <s v="No"/>
    <s v="No"/>
    <s v="No"/>
    <s v="Yes"/>
    <s v="No"/>
    <s v="No"/>
    <s v="No"/>
    <s v="No"/>
    <n v="0"/>
    <n v="0"/>
    <n v="0"/>
    <n v="1"/>
    <n v="0"/>
    <n v="0"/>
    <n v="0"/>
    <n v="0"/>
    <s v="Taynaah Reis"/>
    <x v="1"/>
  </r>
  <r>
    <s v="Multbovinos"/>
    <s v="South America"/>
    <x v="2"/>
    <x v="0"/>
    <n v="1"/>
    <s v="Farm Management &amp; Information &amp; Education Services"/>
    <s v="Farm Management Software &amp; Consulting Services"/>
    <s v="Broad Farming"/>
    <m/>
    <m/>
    <n v="2003"/>
    <s v="http://www.multbovinos.com.br"/>
    <s v="No"/>
    <s v="No"/>
    <s v="No"/>
    <s v="No"/>
    <s v="No"/>
    <s v="No"/>
    <s v="No"/>
    <s v="No"/>
    <n v="0"/>
    <n v="0"/>
    <n v="0"/>
    <n v="0"/>
    <n v="0"/>
    <n v="0"/>
    <n v="0"/>
    <n v="0"/>
    <m/>
    <x v="0"/>
  </r>
  <r>
    <s v="MVISIA"/>
    <s v="South America"/>
    <x v="2"/>
    <x v="0"/>
    <n v="1"/>
    <s v="Farm Mechanization &amp; Automation"/>
    <s v="Labor Technologies, Robotics &amp; Autonomous Machinery"/>
    <s v="Broad Farming"/>
    <m/>
    <m/>
    <n v="2012"/>
    <s v="http://www.mvisia.com.br"/>
    <s v="No"/>
    <s v="No"/>
    <s v="Yes"/>
    <s v="No"/>
    <s v="Yes"/>
    <s v="No"/>
    <s v="No"/>
    <s v="Yes"/>
    <n v="0"/>
    <n v="0"/>
    <n v="1"/>
    <n v="0"/>
    <n v="1"/>
    <n v="0"/>
    <n v="0"/>
    <n v="1"/>
    <m/>
    <x v="0"/>
  </r>
  <r>
    <s v="Myleus"/>
    <s v="South America"/>
    <x v="2"/>
    <x v="0"/>
    <n v="1"/>
    <s v="Supply Chain Technologies"/>
    <s v="Food Traceability &amp; Safety"/>
    <s v="Food, Beverages &amp; Care"/>
    <m/>
    <m/>
    <n v="2010"/>
    <s v="http://www.myleus.com"/>
    <s v="No"/>
    <s v="No"/>
    <s v="No"/>
    <s v="No"/>
    <s v="No"/>
    <s v="No"/>
    <s v="No"/>
    <s v="No"/>
    <n v="0"/>
    <n v="0"/>
    <n v="0"/>
    <n v="0"/>
    <n v="0"/>
    <n v="0"/>
    <n v="0"/>
    <n v="0"/>
    <m/>
    <x v="2"/>
  </r>
  <r>
    <s v="Nagro"/>
    <s v="South America"/>
    <x v="2"/>
    <x v="0"/>
    <n v="1"/>
    <s v="Trading Platforms, Outsourcing and Financing"/>
    <s v="Innovative Payment, Financing &amp; Marketing Platforms"/>
    <s v="Broad Farming"/>
    <m/>
    <m/>
    <n v="2014"/>
    <s v="http://www.nagro.com.br"/>
    <s v="No"/>
    <s v="No"/>
    <s v="No"/>
    <s v="No"/>
    <s v="No"/>
    <s v="No"/>
    <s v="No"/>
    <s v="No"/>
    <n v="0"/>
    <n v="0"/>
    <n v="0"/>
    <n v="0"/>
    <n v="0"/>
    <n v="0"/>
    <n v="0"/>
    <n v="0"/>
    <m/>
    <x v="2"/>
  </r>
  <r>
    <s v="Neo Partner"/>
    <s v="South America"/>
    <x v="2"/>
    <x v="0"/>
    <n v="1"/>
    <s v="Farm Management &amp; Information &amp; Education Services"/>
    <s v="Farm Management Software &amp; Consulting Services"/>
    <s v="Broad Farming"/>
    <m/>
    <m/>
    <m/>
    <s v="http://www.neopartner.com.br"/>
    <s v="No"/>
    <s v="No"/>
    <s v="No"/>
    <s v="No"/>
    <s v="No"/>
    <s v="No"/>
    <s v="No"/>
    <s v="No"/>
    <n v="0"/>
    <n v="0"/>
    <n v="0"/>
    <n v="0"/>
    <n v="0"/>
    <n v="0"/>
    <n v="0"/>
    <n v="0"/>
    <m/>
    <x v="2"/>
  </r>
  <r>
    <s v="NextAgro"/>
    <s v="South America"/>
    <x v="2"/>
    <x v="1"/>
    <n v="0"/>
    <s v="Big Data &amp; Precision Agriculture"/>
    <s v="Data Analytics &amp; Decision Support Technologies"/>
    <s v="Broad Farming"/>
    <m/>
    <m/>
    <n v="2015"/>
    <s v="http://www.nextagro.com.br"/>
    <s v="No"/>
    <s v="No"/>
    <s v="No"/>
    <s v="No"/>
    <s v="No"/>
    <s v="No"/>
    <s v="No"/>
    <s v="No"/>
    <n v="0"/>
    <n v="0"/>
    <n v="0"/>
    <n v="0"/>
    <n v="0"/>
    <n v="0"/>
    <n v="0"/>
    <n v="0"/>
    <s v="Artur Gontijo"/>
    <x v="0"/>
  </r>
  <r>
    <s v="NIR4SUGAR"/>
    <s v="South America"/>
    <x v="2"/>
    <x v="0"/>
    <n v="1"/>
    <s v="Supply Chain Technologies"/>
    <s v="Food Traceability &amp; Safety"/>
    <s v="Broad Farming"/>
    <m/>
    <m/>
    <m/>
    <s v="http://www.nir4sugar.com"/>
    <s v="No"/>
    <s v="No"/>
    <s v="No"/>
    <s v="No"/>
    <s v="No"/>
    <s v="No"/>
    <s v="No"/>
    <s v="No"/>
    <n v="0"/>
    <n v="0"/>
    <n v="0"/>
    <n v="0"/>
    <n v="0"/>
    <n v="0"/>
    <n v="0"/>
    <n v="0"/>
    <m/>
    <x v="0"/>
  </r>
  <r>
    <s v="NONG"/>
    <s v="South America"/>
    <x v="2"/>
    <x v="0"/>
    <n v="1"/>
    <s v="Big Data &amp; Precision Agriculture"/>
    <s v="Drones &amp; Satellite Imagery"/>
    <s v="Broad Farming"/>
    <m/>
    <m/>
    <n v="2018"/>
    <s v="http://www.nong.com.br"/>
    <s v="No"/>
    <s v="No"/>
    <s v="No"/>
    <s v="No"/>
    <s v="Yes"/>
    <s v="Yes"/>
    <s v="No"/>
    <s v="No"/>
    <n v="0"/>
    <n v="0"/>
    <n v="0"/>
    <n v="0"/>
    <n v="1"/>
    <n v="1"/>
    <n v="0"/>
    <n v="0"/>
    <m/>
    <x v="2"/>
  </r>
  <r>
    <s v="Nucleário"/>
    <s v="South America"/>
    <x v="2"/>
    <x v="0"/>
    <n v="1"/>
    <s v="Farm Mechanization &amp; Automation"/>
    <s v="Innovative Materials &amp; Applications"/>
    <s v="Forestry"/>
    <m/>
    <m/>
    <n v="2012"/>
    <s v="http://www.nucleario.com.br"/>
    <s v="No"/>
    <s v="No"/>
    <s v="No"/>
    <s v="No"/>
    <s v="No"/>
    <s v="No"/>
    <s v="No"/>
    <s v="No"/>
    <n v="0"/>
    <n v="0"/>
    <n v="0"/>
    <n v="0"/>
    <n v="0"/>
    <n v="0"/>
    <n v="0"/>
    <n v="0"/>
    <s v="Bruno Rutman Pagnoncelli"/>
    <x v="0"/>
  </r>
  <r>
    <s v="Nutriens"/>
    <s v="South America"/>
    <x v="2"/>
    <x v="0"/>
    <n v="1"/>
    <s v="Innovative Food &amp; Care Products &amp; Services"/>
    <s v="Farm to Consumer Marketing"/>
    <s v="Fresh produce"/>
    <m/>
    <m/>
    <n v="2018"/>
    <s v="http://www.nutriens.com.br"/>
    <s v="No"/>
    <s v="No"/>
    <s v="No"/>
    <s v="No"/>
    <s v="No"/>
    <s v="No"/>
    <s v="No"/>
    <s v="No"/>
    <n v="0"/>
    <n v="0"/>
    <n v="0"/>
    <n v="0"/>
    <n v="0"/>
    <n v="0"/>
    <n v="0"/>
    <n v="0"/>
    <m/>
    <x v="1"/>
  </r>
  <r>
    <s v="NUVEM UAV"/>
    <s v="South America"/>
    <x v="2"/>
    <x v="0"/>
    <n v="1"/>
    <s v="Big Data &amp; Precision Agriculture"/>
    <s v="Drones &amp; Satellite Imagery"/>
    <s v="Broad Farming"/>
    <m/>
    <m/>
    <n v="2011"/>
    <s v="http://www.nuvemuav.com"/>
    <s v="No"/>
    <s v="No"/>
    <s v="No"/>
    <s v="No"/>
    <s v="Yes"/>
    <s v="Yes"/>
    <s v="No"/>
    <s v="No"/>
    <n v="0"/>
    <n v="0"/>
    <n v="0"/>
    <n v="0"/>
    <n v="1"/>
    <n v="1"/>
    <n v="0"/>
    <n v="0"/>
    <m/>
    <x v="0"/>
  </r>
  <r>
    <s v="Ocean Drop"/>
    <s v="South America"/>
    <x v="2"/>
    <x v="0"/>
    <n v="1"/>
    <s v="Innovative Food &amp; Care Products &amp; Services"/>
    <s v="Functional Foods, Beverages &amp; Care"/>
    <s v="Food, Beverages &amp; Care"/>
    <m/>
    <m/>
    <m/>
    <s v="http://www.oceandrop.com.br"/>
    <s v="No"/>
    <s v="No"/>
    <s v="No"/>
    <s v="No"/>
    <s v="No"/>
    <s v="No"/>
    <s v="No"/>
    <s v="No"/>
    <n v="0"/>
    <n v="0"/>
    <n v="0"/>
    <n v="0"/>
    <n v="0"/>
    <n v="0"/>
    <n v="0"/>
    <n v="0"/>
    <m/>
    <x v="2"/>
  </r>
  <r>
    <s v="Olho Do Dono"/>
    <s v="South America"/>
    <x v="2"/>
    <x v="0"/>
    <n v="1"/>
    <s v="Big Data &amp; Precision Agriculture"/>
    <s v="Remote Sensors &amp; Field Monitoring"/>
    <s v="Livestock"/>
    <s v="Cattle"/>
    <m/>
    <n v="2018"/>
    <s v="http://www.olhododono.agr.br"/>
    <s v="No"/>
    <s v="No"/>
    <s v="Yes"/>
    <s v="No"/>
    <s v="Yes"/>
    <s v="No"/>
    <s v="Yes"/>
    <s v="No"/>
    <n v="0"/>
    <n v="0"/>
    <n v="1"/>
    <n v="0"/>
    <n v="1"/>
    <n v="0"/>
    <n v="1"/>
    <n v="0"/>
    <m/>
    <x v="0"/>
  </r>
  <r>
    <s v="Onfarm"/>
    <s v="South America"/>
    <x v="2"/>
    <x v="0"/>
    <n v="1"/>
    <s v="Genetics, Crop Protection &amp; Animal Welfare"/>
    <s v="Animal Nutrition &amp; Health"/>
    <s v="Livestock"/>
    <s v="Dairy"/>
    <m/>
    <n v="2018"/>
    <s v="http://www.onfarm.com.br"/>
    <s v="No"/>
    <s v="No"/>
    <s v="No"/>
    <s v="No"/>
    <s v="No"/>
    <s v="No"/>
    <s v="Yes"/>
    <s v="No"/>
    <n v="0"/>
    <n v="0"/>
    <n v="0"/>
    <n v="0"/>
    <n v="0"/>
    <n v="0"/>
    <n v="1"/>
    <n v="0"/>
    <m/>
    <x v="0"/>
  </r>
  <r>
    <s v="Opaeh Urban Farming"/>
    <s v="South America"/>
    <x v="2"/>
    <x v="0"/>
    <n v="1"/>
    <s v="Novel Farming Systems"/>
    <s v="Urban &amp; Indoor Farming"/>
    <s v="Fresh produce"/>
    <m/>
    <m/>
    <m/>
    <s v="http://www.opaeh.com"/>
    <s v="No"/>
    <s v="No"/>
    <s v="No"/>
    <s v="No"/>
    <s v="No"/>
    <s v="No"/>
    <s v="No"/>
    <s v="No"/>
    <n v="0"/>
    <n v="0"/>
    <n v="0"/>
    <n v="0"/>
    <n v="0"/>
    <n v="0"/>
    <n v="0"/>
    <n v="0"/>
    <m/>
    <x v="2"/>
  </r>
  <r>
    <s v="Openeem"/>
    <s v="South America"/>
    <x v="2"/>
    <x v="0"/>
    <n v="1"/>
    <s v="Innovative Food &amp; Care Products &amp; Services"/>
    <s v="Functional Foods, Beverages &amp; Care"/>
    <s v="Food, Beverages &amp; Care"/>
    <m/>
    <m/>
    <m/>
    <s v="http://www.openeem.life"/>
    <s v="No"/>
    <s v="No"/>
    <s v="No"/>
    <s v="No"/>
    <s v="No"/>
    <s v="No"/>
    <s v="No"/>
    <s v="No"/>
    <n v="0"/>
    <n v="0"/>
    <n v="0"/>
    <n v="0"/>
    <n v="0"/>
    <n v="0"/>
    <n v="0"/>
    <n v="0"/>
    <m/>
    <x v="1"/>
  </r>
  <r>
    <s v="Oraculo Meteorologia"/>
    <s v="South America"/>
    <x v="2"/>
    <x v="0"/>
    <n v="1"/>
    <s v="Big Data &amp; Precision Agriculture"/>
    <s v="Data Analytics &amp; Decision Support Technologies"/>
    <s v="Broad Farming"/>
    <m/>
    <m/>
    <n v="2015"/>
    <s v="http://www.oraculo.me"/>
    <s v="No"/>
    <s v="Yes"/>
    <s v="Yes"/>
    <s v="No"/>
    <s v="Yes"/>
    <s v="Yes"/>
    <s v="Yes"/>
    <s v="No"/>
    <n v="0"/>
    <n v="1"/>
    <n v="1"/>
    <n v="0"/>
    <n v="1"/>
    <n v="1"/>
    <n v="1"/>
    <n v="0"/>
    <s v="Takao Miyata"/>
    <x v="0"/>
  </r>
  <r>
    <s v="Osalim"/>
    <s v="South America"/>
    <x v="2"/>
    <x v="0"/>
    <n v="1"/>
    <s v="Trading Platforms, Outsourcing and Financing"/>
    <s v="Marketplaces for Inputs, Products &amp; Services"/>
    <s v="Broad Farming"/>
    <m/>
    <m/>
    <n v="2010"/>
    <s v="http://www.osalim.com.br"/>
    <s v="No"/>
    <s v="No"/>
    <s v="No"/>
    <s v="No"/>
    <s v="No"/>
    <s v="No"/>
    <s v="Yes"/>
    <s v="No"/>
    <n v="0"/>
    <n v="0"/>
    <n v="0"/>
    <n v="0"/>
    <n v="0"/>
    <n v="0"/>
    <n v="1"/>
    <n v="0"/>
    <m/>
    <x v="2"/>
  </r>
  <r>
    <s v="PangeiaBiotech"/>
    <s v="South America"/>
    <x v="2"/>
    <x v="0"/>
    <n v="1"/>
    <s v="Genetics, Crop Protection &amp; Animal Welfare"/>
    <s v="Plant Genetics (biotechnology)"/>
    <s v="Row Crops"/>
    <m/>
    <m/>
    <n v="2015"/>
    <s v="http://www.pangeiabiotech.com"/>
    <s v="No"/>
    <s v="No"/>
    <s v="No"/>
    <s v="No"/>
    <s v="No"/>
    <s v="No"/>
    <s v="No"/>
    <s v="No"/>
    <n v="0"/>
    <n v="0"/>
    <n v="0"/>
    <n v="0"/>
    <n v="0"/>
    <n v="0"/>
    <n v="0"/>
    <n v="0"/>
    <m/>
    <x v="0"/>
  </r>
  <r>
    <s v="Pentagro"/>
    <s v="South America"/>
    <x v="2"/>
    <x v="0"/>
    <n v="1"/>
    <s v="Bioenergy, Biomaterials &amp; Other Renewables"/>
    <s v="Industrial Processes &amp; Materials"/>
    <s v="Bioenergy"/>
    <m/>
    <m/>
    <n v="2006"/>
    <s v="http://www.pentagro.com.br"/>
    <s v="No"/>
    <s v="No"/>
    <s v="Yes"/>
    <s v="No"/>
    <s v="No"/>
    <s v="No"/>
    <s v="No"/>
    <s v="No"/>
    <n v="0"/>
    <n v="0"/>
    <n v="1"/>
    <n v="0"/>
    <n v="0"/>
    <n v="0"/>
    <n v="0"/>
    <n v="0"/>
    <m/>
    <x v="0"/>
  </r>
  <r>
    <s v="Perfarm"/>
    <s v="South America"/>
    <x v="2"/>
    <x v="0"/>
    <n v="1"/>
    <s v="Farm Management &amp; Information &amp; Education Services"/>
    <s v="Farm Management Software &amp; Consulting Services"/>
    <s v="Broad Farming"/>
    <m/>
    <m/>
    <n v="2016"/>
    <s v="http://www.perfarm.com"/>
    <s v="No"/>
    <s v="No"/>
    <s v="No"/>
    <s v="No"/>
    <s v="No"/>
    <s v="Yes"/>
    <s v="Yes"/>
    <s v="No"/>
    <n v="0"/>
    <n v="0"/>
    <n v="0"/>
    <n v="0"/>
    <n v="0"/>
    <n v="1"/>
    <n v="1"/>
    <n v="0"/>
    <m/>
    <x v="0"/>
  </r>
  <r>
    <s v="Perfect Flight"/>
    <s v="South America"/>
    <x v="2"/>
    <x v="0"/>
    <n v="1"/>
    <s v="Big Data &amp; Precision Agriculture"/>
    <s v="Data Analytics &amp; Decision Support Technologies"/>
    <s v="Broad Farming"/>
    <m/>
    <m/>
    <n v="2015"/>
    <s v="http://www.perfectflightapp.com"/>
    <s v="No"/>
    <s v="Yes"/>
    <s v="Yes"/>
    <s v="No"/>
    <s v="Yes"/>
    <s v="Yes"/>
    <s v="Yes"/>
    <s v="No"/>
    <n v="0"/>
    <n v="1"/>
    <n v="1"/>
    <n v="0"/>
    <n v="1"/>
    <n v="1"/>
    <n v="1"/>
    <n v="0"/>
    <m/>
    <x v="0"/>
  </r>
  <r>
    <s v="Permutagro"/>
    <s v="South America"/>
    <x v="2"/>
    <x v="0"/>
    <n v="1"/>
    <s v="Trading Platforms, Outsourcing and Financing"/>
    <s v="Innovative Payment, Financing &amp; Marketing Platforms"/>
    <s v="Broad Farming"/>
    <m/>
    <m/>
    <n v="2018"/>
    <s v="http://www.permutagro.com.br"/>
    <s v="No"/>
    <s v="No"/>
    <s v="No"/>
    <s v="No"/>
    <s v="No"/>
    <s v="No"/>
    <s v="No"/>
    <s v="No"/>
    <n v="0"/>
    <n v="0"/>
    <n v="0"/>
    <n v="0"/>
    <n v="0"/>
    <n v="0"/>
    <n v="0"/>
    <n v="0"/>
    <m/>
    <x v="0"/>
  </r>
  <r>
    <s v="PersonalBov"/>
    <s v="South America"/>
    <x v="2"/>
    <x v="0"/>
    <n v="1"/>
    <s v="Big Data &amp; Precision Agriculture"/>
    <s v="Data Analytics &amp; Decision Support Technologies"/>
    <s v="Livestock"/>
    <s v="Cattle"/>
    <m/>
    <m/>
    <s v="http://www.personalbov.com"/>
    <s v="Yes"/>
    <s v="Yes"/>
    <s v="No"/>
    <s v="No"/>
    <s v="Yes"/>
    <s v="Yes"/>
    <s v="No"/>
    <s v="No"/>
    <n v="1"/>
    <n v="1"/>
    <n v="0"/>
    <n v="0"/>
    <n v="1"/>
    <n v="1"/>
    <n v="0"/>
    <n v="0"/>
    <m/>
    <x v="0"/>
  </r>
  <r>
    <s v="PesaFacil"/>
    <s v="South America"/>
    <x v="2"/>
    <x v="0"/>
    <n v="1"/>
    <s v="Farm Mechanization &amp; Automation"/>
    <s v="Livestock &amp; Dairy Solutions"/>
    <s v="Livestock"/>
    <s v="Cattle"/>
    <m/>
    <n v="2015"/>
    <s v="http://www.pesafacil.com.br"/>
    <s v="No"/>
    <s v="No"/>
    <s v="No"/>
    <s v="No"/>
    <s v="No"/>
    <s v="No"/>
    <s v="Yes"/>
    <s v="No"/>
    <n v="0"/>
    <n v="0"/>
    <n v="0"/>
    <n v="0"/>
    <n v="0"/>
    <n v="0"/>
    <n v="1"/>
    <n v="0"/>
    <m/>
    <x v="0"/>
  </r>
  <r>
    <s v="PIX FORCE"/>
    <s v="South America"/>
    <x v="2"/>
    <x v="0"/>
    <n v="1"/>
    <s v="Big Data &amp; Precision Agriculture"/>
    <s v="Drones &amp; Satellite Imagery"/>
    <s v="Broad Farming"/>
    <m/>
    <m/>
    <m/>
    <s v="http://www.pixforce.com.br"/>
    <s v="No"/>
    <s v="No"/>
    <s v="No"/>
    <s v="No"/>
    <s v="Yes"/>
    <s v="No"/>
    <s v="No"/>
    <s v="No"/>
    <n v="0"/>
    <n v="0"/>
    <n v="0"/>
    <n v="0"/>
    <n v="1"/>
    <n v="0"/>
    <n v="0"/>
    <n v="0"/>
    <m/>
    <x v="2"/>
  </r>
  <r>
    <s v="Plante SEMPRE"/>
    <s v="South America"/>
    <x v="2"/>
    <x v="0"/>
    <n v="1"/>
    <s v="Genetics, Crop Protection &amp; Animal Welfare"/>
    <s v="Plant Genetics (biotechnology)"/>
    <s v="Row Crops"/>
    <m/>
    <m/>
    <s v="1990s"/>
    <s v="http://www.plantesempre.com.br"/>
    <s v="No"/>
    <s v="No"/>
    <s v="No"/>
    <s v="No"/>
    <s v="No"/>
    <s v="No"/>
    <s v="No"/>
    <s v="No"/>
    <n v="0"/>
    <n v="0"/>
    <n v="0"/>
    <n v="0"/>
    <n v="0"/>
    <n v="0"/>
    <n v="0"/>
    <n v="0"/>
    <m/>
    <x v="2"/>
  </r>
  <r>
    <s v="PLUVI.ON"/>
    <s v="South America"/>
    <x v="2"/>
    <x v="0"/>
    <n v="1"/>
    <s v="Big Data &amp; Precision Agriculture"/>
    <s v="Data Analytics &amp; Decision Support Technologies"/>
    <s v="Broad Farming"/>
    <m/>
    <m/>
    <n v="2016"/>
    <s v="http://www.pluvion.com.br"/>
    <s v="Yes"/>
    <s v="No"/>
    <s v="No"/>
    <s v="No"/>
    <s v="Yes"/>
    <s v="Yes"/>
    <s v="No"/>
    <s v="No"/>
    <n v="1"/>
    <n v="0"/>
    <n v="0"/>
    <n v="0"/>
    <n v="1"/>
    <n v="1"/>
    <n v="0"/>
    <n v="0"/>
    <m/>
    <x v="2"/>
  </r>
  <r>
    <s v="Pragas.com"/>
    <s v="South America"/>
    <x v="2"/>
    <x v="0"/>
    <n v="1"/>
    <s v="Genetics, Crop Protection &amp; Animal Welfare"/>
    <s v="Biologicals (Biostimulants, Biopesticides, Biofertilizers)"/>
    <s v="Broad Farming"/>
    <m/>
    <m/>
    <m/>
    <s v="http://www.pragas.com.vc"/>
    <s v="No"/>
    <s v="No"/>
    <s v="No"/>
    <s v="No"/>
    <s v="No"/>
    <s v="No"/>
    <s v="No"/>
    <s v="No"/>
    <n v="0"/>
    <n v="0"/>
    <n v="0"/>
    <n v="0"/>
    <n v="0"/>
    <n v="0"/>
    <n v="0"/>
    <n v="0"/>
    <m/>
    <x v="2"/>
  </r>
  <r>
    <s v="ProdutorAgro"/>
    <s v="South America"/>
    <x v="2"/>
    <x v="0"/>
    <n v="1"/>
    <s v="Trading Platforms, Outsourcing and Financing"/>
    <s v="Marketplaces for Inputs, Products &amp; Services"/>
    <s v="Broad Farming"/>
    <m/>
    <m/>
    <m/>
    <s v="http://www.produtoragro.com.br"/>
    <s v="No"/>
    <s v="No"/>
    <s v="No"/>
    <s v="No"/>
    <s v="No"/>
    <s v="No"/>
    <s v="No"/>
    <s v="No"/>
    <n v="0"/>
    <n v="0"/>
    <n v="0"/>
    <n v="0"/>
    <n v="0"/>
    <n v="0"/>
    <n v="0"/>
    <n v="0"/>
    <m/>
    <x v="2"/>
  </r>
  <r>
    <s v="PROMIP"/>
    <s v="South America"/>
    <x v="2"/>
    <x v="0"/>
    <n v="1"/>
    <s v="Genetics, Crop Protection &amp; Animal Welfare"/>
    <s v="Biologicals (Biostimulants, Biopesticides, Biofertilizers)"/>
    <s v="Broad Farming"/>
    <m/>
    <m/>
    <n v="2006"/>
    <s v="http://www.promip.agr.br"/>
    <s v="No"/>
    <s v="No"/>
    <s v="No"/>
    <s v="No"/>
    <s v="No"/>
    <s v="No"/>
    <s v="No"/>
    <s v="No"/>
    <n v="0"/>
    <n v="0"/>
    <n v="0"/>
    <n v="0"/>
    <n v="0"/>
    <n v="0"/>
    <n v="0"/>
    <n v="0"/>
    <m/>
    <x v="2"/>
  </r>
  <r>
    <s v="PRO SOLUS"/>
    <s v="South America"/>
    <x v="2"/>
    <x v="0"/>
    <n v="1"/>
    <s v="Big Data &amp; Precision Agriculture"/>
    <s v="Data Analytics &amp; Decision Support Technologies"/>
    <s v="Row Crops"/>
    <m/>
    <m/>
    <n v="2003"/>
    <s v="http://www.prosolus.com"/>
    <s v="No"/>
    <s v="No"/>
    <s v="No"/>
    <s v="No"/>
    <s v="No"/>
    <s v="Yes"/>
    <s v="No"/>
    <s v="No"/>
    <n v="0"/>
    <n v="0"/>
    <n v="0"/>
    <n v="0"/>
    <n v="0"/>
    <n v="1"/>
    <n v="0"/>
    <n v="0"/>
    <m/>
    <x v="2"/>
  </r>
  <r>
    <s v="PRX Solucoes"/>
    <s v="South America"/>
    <x v="2"/>
    <x v="0"/>
    <n v="1"/>
    <s v="Farm Management &amp; Information &amp; Education Services"/>
    <s v="Farm Management Software &amp; Consulting Services"/>
    <s v="Permanent Crops"/>
    <m/>
    <m/>
    <m/>
    <s v="not available"/>
    <s v="No"/>
    <s v="No"/>
    <s v="No"/>
    <s v="No"/>
    <s v="No"/>
    <s v="No"/>
    <s v="No"/>
    <s v="No"/>
    <n v="0"/>
    <n v="0"/>
    <n v="0"/>
    <n v="0"/>
    <n v="0"/>
    <n v="0"/>
    <n v="0"/>
    <n v="0"/>
    <m/>
    <x v="2"/>
  </r>
  <r>
    <s v="Qfir"/>
    <s v="South America"/>
    <x v="2"/>
    <x v="0"/>
    <n v="1"/>
    <s v="Innovative Food &amp; Care Products &amp; Services"/>
    <s v="Functional Foods, Beverages &amp; Care"/>
    <s v="Food, Beverages &amp; Care"/>
    <m/>
    <m/>
    <m/>
    <s v="http://www.qfir.com.br"/>
    <s v="No"/>
    <s v="No"/>
    <s v="No"/>
    <s v="No"/>
    <s v="No"/>
    <s v="No"/>
    <s v="No"/>
    <s v="No"/>
    <n v="0"/>
    <n v="0"/>
    <n v="0"/>
    <n v="0"/>
    <n v="0"/>
    <n v="0"/>
    <n v="0"/>
    <n v="0"/>
    <m/>
    <x v="2"/>
  </r>
  <r>
    <s v="Raks"/>
    <s v="South America"/>
    <x v="2"/>
    <x v="0"/>
    <n v="1"/>
    <s v="Farm Mechanization &amp; Automation"/>
    <s v="Water &amp; Irrigation Systems"/>
    <s v="Broad Farming"/>
    <m/>
    <m/>
    <m/>
    <s v="http://www.raks.com.br"/>
    <s v="Yes"/>
    <s v="No"/>
    <s v="Yes"/>
    <s v="No"/>
    <s v="Yes"/>
    <s v="Yes"/>
    <s v="No"/>
    <s v="No"/>
    <n v="1"/>
    <n v="0"/>
    <n v="1"/>
    <n v="0"/>
    <n v="1"/>
    <n v="1"/>
    <n v="0"/>
    <n v="0"/>
    <m/>
    <x v="1"/>
  </r>
  <r>
    <s v="Rhizotec"/>
    <s v="South America"/>
    <x v="2"/>
    <x v="0"/>
    <n v="1"/>
    <s v="Genetics, Crop Protection &amp; Animal Welfare"/>
    <s v="Biologicals (Biostimulants, Biopesticides, Biofertilizers)"/>
    <s v="Row Crops"/>
    <m/>
    <m/>
    <m/>
    <s v="http://www.rhizotech.com.br"/>
    <s v="No"/>
    <s v="No"/>
    <s v="No"/>
    <s v="No"/>
    <s v="No"/>
    <s v="No"/>
    <s v="No"/>
    <s v="No"/>
    <n v="0"/>
    <n v="0"/>
    <n v="0"/>
    <n v="0"/>
    <n v="0"/>
    <n v="0"/>
    <n v="0"/>
    <n v="0"/>
    <m/>
    <x v="2"/>
  </r>
  <r>
    <s v="Rural Sale"/>
    <s v="South America"/>
    <x v="2"/>
    <x v="0"/>
    <n v="1"/>
    <s v="Trading Platforms, Outsourcing and Financing"/>
    <s v="Marketplaces for Inputs, Products &amp; Services"/>
    <s v="Broad Farming"/>
    <m/>
    <m/>
    <m/>
    <s v="http://www.ruralsale.com.br"/>
    <s v="No"/>
    <s v="No"/>
    <s v="No"/>
    <s v="No"/>
    <s v="No"/>
    <s v="No"/>
    <s v="Yes"/>
    <s v="No"/>
    <n v="0"/>
    <n v="0"/>
    <n v="0"/>
    <n v="0"/>
    <n v="0"/>
    <n v="0"/>
    <n v="1"/>
    <n v="0"/>
    <m/>
    <x v="2"/>
  </r>
  <r>
    <s v="RuralTech"/>
    <s v="South America"/>
    <x v="2"/>
    <x v="0"/>
    <n v="1"/>
    <s v="Big Data &amp; Precision Agriculture"/>
    <s v="Soil Analysis &amp; Landscape Assessment"/>
    <s v="Broad Farming"/>
    <m/>
    <m/>
    <m/>
    <s v="http://www.ruraltech.com.br"/>
    <s v="No"/>
    <s v="No"/>
    <s v="No"/>
    <s v="No"/>
    <s v="Yes"/>
    <s v="Yes"/>
    <s v="No"/>
    <s v="No"/>
    <n v="0"/>
    <n v="0"/>
    <n v="0"/>
    <n v="0"/>
    <n v="1"/>
    <n v="1"/>
    <n v="0"/>
    <n v="0"/>
    <m/>
    <x v="2"/>
  </r>
  <r>
    <s v="SACI"/>
    <s v="South America"/>
    <x v="2"/>
    <x v="0"/>
    <n v="1"/>
    <s v="Big Data &amp; Precision Agriculture"/>
    <s v="Soil Analysis &amp; Landscape Assessment"/>
    <s v="Broad Farming"/>
    <m/>
    <m/>
    <m/>
    <s v="http://www.sacisolucoes.com.br"/>
    <s v="No"/>
    <s v="No"/>
    <s v="No"/>
    <s v="No"/>
    <s v="No"/>
    <s v="No"/>
    <s v="No"/>
    <s v="No"/>
    <n v="0"/>
    <n v="0"/>
    <n v="0"/>
    <n v="0"/>
    <n v="0"/>
    <n v="0"/>
    <n v="0"/>
    <n v="0"/>
    <m/>
    <x v="2"/>
  </r>
  <r>
    <s v="Safe Trace"/>
    <s v="South America"/>
    <x v="2"/>
    <x v="0"/>
    <n v="1"/>
    <s v="Supply Chain Technologies"/>
    <s v="Food Traceability &amp; Safety"/>
    <s v="Food, Beverages &amp; Care"/>
    <m/>
    <m/>
    <n v="2005"/>
    <s v="http://www.safetrace.com.br"/>
    <s v="No"/>
    <s v="No"/>
    <s v="No"/>
    <s v="No"/>
    <s v="No"/>
    <s v="No"/>
    <s v="No"/>
    <s v="No"/>
    <n v="0"/>
    <n v="0"/>
    <n v="0"/>
    <n v="0"/>
    <n v="0"/>
    <n v="0"/>
    <n v="0"/>
    <n v="0"/>
    <m/>
    <x v="2"/>
  </r>
  <r>
    <s v="SAGRO"/>
    <s v="South America"/>
    <x v="2"/>
    <x v="0"/>
    <n v="1"/>
    <s v="Genetics, Crop Protection &amp; Animal Welfare"/>
    <s v="Fertilizers"/>
    <s v="Broad Farming"/>
    <m/>
    <m/>
    <m/>
    <s v="http://www.sagro.com.br"/>
    <s v="No"/>
    <s v="No"/>
    <s v="No"/>
    <s v="No"/>
    <s v="No"/>
    <s v="No"/>
    <s v="No"/>
    <s v="No"/>
    <n v="0"/>
    <n v="0"/>
    <n v="0"/>
    <n v="0"/>
    <n v="0"/>
    <n v="0"/>
    <n v="0"/>
    <n v="0"/>
    <m/>
    <x v="2"/>
  </r>
  <r>
    <s v="SciCrop"/>
    <s v="South America"/>
    <x v="2"/>
    <x v="0"/>
    <n v="1"/>
    <s v="Big Data &amp; Precision Agriculture"/>
    <s v="Data Analytics &amp; Decision Support Technologies"/>
    <s v="Broad Farming"/>
    <m/>
    <m/>
    <n v="2015"/>
    <s v="http://www.scicrop.com"/>
    <s v="No"/>
    <s v="Yes"/>
    <s v="Yes"/>
    <s v="No"/>
    <s v="Yes"/>
    <s v="Yes"/>
    <s v="No"/>
    <s v="No"/>
    <n v="0"/>
    <n v="1"/>
    <n v="1"/>
    <n v="0"/>
    <n v="1"/>
    <n v="1"/>
    <n v="0"/>
    <n v="0"/>
    <s v="Damico"/>
    <x v="0"/>
  </r>
  <r>
    <s v="SEAS Agro"/>
    <s v="South America"/>
    <x v="2"/>
    <x v="0"/>
    <n v="1"/>
    <s v="Big Data &amp; Precision Agriculture"/>
    <s v="Remote Sensors &amp; Field Monitoring"/>
    <s v="Broad Farming"/>
    <m/>
    <m/>
    <n v="2017"/>
    <s v="http://www.seasagro.com"/>
    <s v="No"/>
    <s v="No"/>
    <s v="No"/>
    <s v="No"/>
    <s v="Yes"/>
    <s v="Yes"/>
    <s v="No"/>
    <s v="No"/>
    <n v="0"/>
    <n v="0"/>
    <n v="0"/>
    <n v="0"/>
    <n v="1"/>
    <n v="1"/>
    <n v="0"/>
    <n v="0"/>
    <m/>
    <x v="1"/>
  </r>
  <r>
    <s v="Seed Rain"/>
    <s v="South America"/>
    <x v="2"/>
    <x v="0"/>
    <n v="1"/>
    <s v="Big Data &amp; Precision Agriculture"/>
    <s v="Data Analytics &amp; Decision Support Technologies"/>
    <s v="Broad Farming"/>
    <m/>
    <m/>
    <m/>
    <s v="http://www.seedrain.com.br"/>
    <s v="No"/>
    <s v="Yes"/>
    <s v="No"/>
    <s v="No"/>
    <s v="Yes"/>
    <s v="Yes"/>
    <s v="No"/>
    <s v="No"/>
    <n v="0"/>
    <n v="1"/>
    <n v="0"/>
    <n v="0"/>
    <n v="1"/>
    <n v="1"/>
    <n v="0"/>
    <n v="0"/>
    <m/>
    <x v="2"/>
  </r>
  <r>
    <s v="Seedz"/>
    <s v="South America"/>
    <x v="2"/>
    <x v="0"/>
    <n v="1"/>
    <s v="Trading Platforms, Outsourcing and Financing"/>
    <s v="Innovative Payment, Financing &amp; Marketing Platforms"/>
    <s v="Broad Farming"/>
    <m/>
    <m/>
    <n v="2016"/>
    <s v="http://www.seedz.ag"/>
    <s v="No"/>
    <s v="No"/>
    <s v="No"/>
    <s v="No"/>
    <s v="No"/>
    <s v="No"/>
    <s v="No"/>
    <s v="No"/>
    <n v="0"/>
    <n v="0"/>
    <n v="0"/>
    <n v="0"/>
    <n v="0"/>
    <n v="0"/>
    <n v="0"/>
    <n v="0"/>
    <m/>
    <x v="2"/>
  </r>
  <r>
    <s v="SENSAIOTECH"/>
    <s v="South America"/>
    <x v="2"/>
    <x v="0"/>
    <n v="1"/>
    <s v="Big Data &amp; Precision Agriculture"/>
    <s v="Integrated Hardware &amp; Software Solutions (IoT)"/>
    <s v="Broad Farming"/>
    <m/>
    <m/>
    <m/>
    <s v="http://www.sensaiotech.com"/>
    <s v="Yes"/>
    <s v="No"/>
    <s v="No"/>
    <s v="No"/>
    <s v="Yes"/>
    <s v="Yes"/>
    <s v="No"/>
    <s v="No"/>
    <n v="1"/>
    <n v="0"/>
    <n v="0"/>
    <n v="0"/>
    <n v="1"/>
    <n v="1"/>
    <n v="0"/>
    <n v="0"/>
    <m/>
    <x v="2"/>
  </r>
  <r>
    <s v="Sensix"/>
    <s v="South America"/>
    <x v="2"/>
    <x v="0"/>
    <n v="1"/>
    <s v="Big Data &amp; Precision Agriculture"/>
    <s v="Data Analytics &amp; Decision Support Technologies"/>
    <s v="Row Crops"/>
    <m/>
    <m/>
    <n v="2016"/>
    <s v="http://www.sensix.com.br"/>
    <s v="No"/>
    <s v="Yes"/>
    <s v="Yes"/>
    <s v="No"/>
    <s v="Yes"/>
    <s v="Yes"/>
    <s v="No"/>
    <s v="No"/>
    <n v="0"/>
    <n v="1"/>
    <n v="1"/>
    <n v="0"/>
    <n v="1"/>
    <n v="1"/>
    <n v="0"/>
    <n v="0"/>
    <m/>
    <x v="2"/>
  </r>
  <r>
    <s v="SIAGRI"/>
    <s v="South America"/>
    <x v="2"/>
    <x v="0"/>
    <n v="1"/>
    <s v="Farm Management &amp; Information &amp; Education Services"/>
    <s v="Farm Management Software &amp; Consulting Services"/>
    <s v="Broad Farming"/>
    <m/>
    <m/>
    <n v="2000"/>
    <s v="http://www.siagri.com.br"/>
    <s v="No"/>
    <s v="No"/>
    <s v="No"/>
    <s v="No"/>
    <s v="No"/>
    <s v="No"/>
    <s v="No"/>
    <s v="No"/>
    <n v="0"/>
    <n v="0"/>
    <n v="0"/>
    <n v="0"/>
    <n v="0"/>
    <n v="0"/>
    <n v="0"/>
    <n v="0"/>
    <m/>
    <x v="0"/>
  </r>
  <r>
    <s v="Siloverde"/>
    <s v="South America"/>
    <x v="2"/>
    <x v="0"/>
    <n v="1"/>
    <s v="Farm Mechanization &amp; Automation"/>
    <s v="Innovative Materials &amp; Applications"/>
    <s v="Broad Farming"/>
    <m/>
    <m/>
    <m/>
    <s v="http://www.siloverde.com.br"/>
    <s v="No"/>
    <s v="No"/>
    <s v="No"/>
    <s v="No"/>
    <s v="No"/>
    <s v="No"/>
    <s v="No"/>
    <s v="No"/>
    <n v="0"/>
    <n v="0"/>
    <n v="0"/>
    <n v="0"/>
    <n v="0"/>
    <n v="0"/>
    <n v="0"/>
    <n v="0"/>
    <m/>
    <x v="2"/>
  </r>
  <r>
    <s v="Simbiose"/>
    <s v="South America"/>
    <x v="2"/>
    <x v="0"/>
    <n v="1"/>
    <s v="Genetics, Crop Protection &amp; Animal Welfare"/>
    <s v="Biologicals (Biostimulants, Biopesticides, Biofertilizers)"/>
    <s v="Broad Farming"/>
    <m/>
    <m/>
    <n v="2010"/>
    <s v="http://www.simbiose-agro.com.br"/>
    <s v="No"/>
    <s v="No"/>
    <s v="No"/>
    <s v="No"/>
    <s v="No"/>
    <s v="No"/>
    <s v="No"/>
    <s v="No"/>
    <n v="0"/>
    <n v="0"/>
    <n v="0"/>
    <n v="0"/>
    <n v="0"/>
    <n v="0"/>
    <n v="0"/>
    <n v="0"/>
    <m/>
    <x v="2"/>
  </r>
  <r>
    <s v="Simova - Bob.Agro"/>
    <s v="South America"/>
    <x v="2"/>
    <x v="0"/>
    <n v="1"/>
    <s v="Farm Management &amp; Information &amp; Education Services"/>
    <s v="Farm Management Software &amp; Consulting Services"/>
    <s v="Broad Farming"/>
    <m/>
    <m/>
    <m/>
    <s v="http://www.simova.com.br"/>
    <s v="No"/>
    <s v="No"/>
    <s v="No"/>
    <s v="No"/>
    <s v="No"/>
    <s v="No"/>
    <s v="Yes"/>
    <s v="No"/>
    <n v="0"/>
    <n v="0"/>
    <n v="0"/>
    <n v="0"/>
    <n v="0"/>
    <n v="0"/>
    <n v="1"/>
    <n v="0"/>
    <m/>
    <x v="2"/>
  </r>
  <r>
    <s v="Simplefarm"/>
    <s v="South America"/>
    <x v="2"/>
    <x v="0"/>
    <n v="1"/>
    <s v="Farm Management &amp; Information &amp; Education Services"/>
    <s v="Farm Management Software &amp; Consulting Services"/>
    <s v="Broad Farming"/>
    <m/>
    <m/>
    <n v="2001"/>
    <s v="http://www.simplefarm.com.br"/>
    <s v="No"/>
    <s v="No"/>
    <s v="No"/>
    <s v="No"/>
    <s v="No"/>
    <s v="No"/>
    <s v="No"/>
    <s v="No"/>
    <n v="0"/>
    <n v="0"/>
    <n v="0"/>
    <n v="0"/>
    <n v="0"/>
    <n v="0"/>
    <n v="0"/>
    <n v="0"/>
    <m/>
    <x v="2"/>
  </r>
  <r>
    <s v="Singra"/>
    <s v="South America"/>
    <x v="2"/>
    <x v="0"/>
    <n v="1"/>
    <s v="Big Data &amp; Precision Agriculture"/>
    <s v="Data Analytics &amp; Decision Support Technologies"/>
    <s v="Broad Farming"/>
    <m/>
    <m/>
    <n v="2017"/>
    <m/>
    <s v="No"/>
    <s v="No"/>
    <s v="No"/>
    <s v="No"/>
    <s v="Yes"/>
    <s v="Yes"/>
    <s v="No"/>
    <s v="No"/>
    <n v="0"/>
    <n v="0"/>
    <n v="0"/>
    <n v="0"/>
    <n v="1"/>
    <n v="1"/>
    <n v="0"/>
    <n v="0"/>
    <m/>
    <x v="2"/>
  </r>
  <r>
    <s v="SINTECSYS Agtech"/>
    <s v="South America"/>
    <x v="2"/>
    <x v="0"/>
    <n v="1"/>
    <s v="Big Data &amp; Precision Agriculture"/>
    <s v="Remote Sensors &amp; Field Monitoring"/>
    <s v="Forestry"/>
    <m/>
    <m/>
    <n v="2015"/>
    <s v="http://www.sintecsys.com"/>
    <s v="Yes"/>
    <s v="No"/>
    <s v="Yes"/>
    <s v="No"/>
    <s v="Yes"/>
    <s v="Yes"/>
    <s v="No"/>
    <s v="No"/>
    <n v="1"/>
    <n v="0"/>
    <n v="1"/>
    <n v="0"/>
    <n v="1"/>
    <n v="1"/>
    <n v="0"/>
    <n v="0"/>
    <m/>
    <x v="0"/>
  </r>
  <r>
    <s v="SISTEMA IRRIGA"/>
    <s v="South America"/>
    <x v="2"/>
    <x v="0"/>
    <n v="1"/>
    <s v="Farm Mechanization &amp; Automation"/>
    <s v="Water &amp; Irrigation Systems"/>
    <s v="Broad Farming"/>
    <m/>
    <m/>
    <s v="1990s"/>
    <s v="http://www.sistemairriga.com.br"/>
    <s v="Yes"/>
    <s v="No"/>
    <s v="Yes"/>
    <s v="No"/>
    <s v="Yes"/>
    <s v="Yes"/>
    <s v="No"/>
    <s v="No"/>
    <n v="1"/>
    <n v="0"/>
    <n v="1"/>
    <n v="0"/>
    <n v="1"/>
    <n v="1"/>
    <n v="0"/>
    <n v="0"/>
    <m/>
    <x v="0"/>
  </r>
  <r>
    <s v="SkyDrones"/>
    <s v="South America"/>
    <x v="2"/>
    <x v="0"/>
    <n v="1"/>
    <s v="Big Data &amp; Precision Agriculture"/>
    <s v="Drones &amp; Satellite Imagery"/>
    <s v="Broad Farming"/>
    <m/>
    <m/>
    <m/>
    <s v="http://www.skydrones.com.br"/>
    <s v="No"/>
    <s v="No"/>
    <s v="Yes"/>
    <s v="No"/>
    <s v="Yes"/>
    <s v="Yes"/>
    <s v="No"/>
    <s v="No"/>
    <n v="0"/>
    <n v="0"/>
    <n v="1"/>
    <n v="0"/>
    <n v="1"/>
    <n v="1"/>
    <n v="0"/>
    <n v="0"/>
    <m/>
    <x v="2"/>
  </r>
  <r>
    <s v="SmartAgri"/>
    <s v="South America"/>
    <x v="2"/>
    <x v="0"/>
    <n v="1"/>
    <s v="Farm Management &amp; Information &amp; Education Services"/>
    <s v="Farm Management Software &amp; Consulting Services"/>
    <s v="Broad Farming"/>
    <m/>
    <m/>
    <m/>
    <s v="http://www.smart.agr.br"/>
    <s v="No"/>
    <s v="No"/>
    <s v="No"/>
    <s v="No"/>
    <s v="Yes"/>
    <s v="No"/>
    <s v="No"/>
    <s v="No"/>
    <n v="0"/>
    <n v="0"/>
    <n v="0"/>
    <n v="0"/>
    <n v="1"/>
    <n v="0"/>
    <n v="0"/>
    <n v="0"/>
    <m/>
    <x v="2"/>
  </r>
  <r>
    <s v="SmartBio / Smartbreeder"/>
    <s v="South America"/>
    <x v="2"/>
    <x v="0"/>
    <n v="1"/>
    <s v="Farm Management &amp; Information &amp; Education Services"/>
    <s v="Farm Management Software &amp; Consulting Services"/>
    <s v="Broad Farming"/>
    <m/>
    <m/>
    <n v="2009"/>
    <s v="http://www.smartbreeder.com.br"/>
    <s v="No"/>
    <s v="Yes"/>
    <s v="Yes"/>
    <s v="No"/>
    <s v="Yes"/>
    <s v="Yes"/>
    <s v="No"/>
    <s v="No"/>
    <n v="0"/>
    <n v="1"/>
    <n v="1"/>
    <n v="0"/>
    <n v="1"/>
    <n v="1"/>
    <n v="0"/>
    <n v="0"/>
    <s v="Éder Gigliotti"/>
    <x v="0"/>
  </r>
  <r>
    <s v="SmartFazendas"/>
    <s v="South America"/>
    <x v="2"/>
    <x v="0"/>
    <n v="1"/>
    <s v="Farm Management &amp; Information &amp; Education Services"/>
    <s v="Farm Management Software &amp; Consulting Services"/>
    <s v="Livestock"/>
    <s v="Cattle"/>
    <m/>
    <m/>
    <s v="http://www.smartfazendas.com.br"/>
    <s v="No"/>
    <s v="No"/>
    <s v="No"/>
    <s v="No"/>
    <s v="No"/>
    <s v="No"/>
    <s v="No"/>
    <s v="No"/>
    <n v="0"/>
    <n v="0"/>
    <n v="0"/>
    <n v="0"/>
    <n v="0"/>
    <n v="0"/>
    <n v="0"/>
    <n v="0"/>
    <m/>
    <x v="0"/>
  </r>
  <r>
    <s v="SmartSensing - WEEDit"/>
    <s v="South America"/>
    <x v="2"/>
    <x v="0"/>
    <n v="1"/>
    <s v="Farm Mechanization &amp; Automation"/>
    <s v="Labor Technologies, Robotics &amp; Autonomous Machinery"/>
    <s v="Row Crops"/>
    <m/>
    <m/>
    <m/>
    <s v="http://www.smartsensingbrasil.com.br"/>
    <s v="No"/>
    <s v="No"/>
    <s v="No"/>
    <s v="No"/>
    <s v="Yes"/>
    <s v="Yes"/>
    <s v="No"/>
    <s v="No"/>
    <n v="0"/>
    <n v="0"/>
    <n v="0"/>
    <n v="0"/>
    <n v="1"/>
    <n v="1"/>
    <n v="0"/>
    <n v="0"/>
    <m/>
    <x v="2"/>
  </r>
  <r>
    <s v="Smart Yeast"/>
    <s v="South America"/>
    <x v="2"/>
    <x v="0"/>
    <n v="1"/>
    <s v="Innovative Food &amp; Care Products &amp; Services"/>
    <s v="New Ingredients &amp; Flavors"/>
    <s v="Food, Beverages &amp; Care"/>
    <m/>
    <m/>
    <n v="2017"/>
    <m/>
    <s v="No"/>
    <s v="No"/>
    <s v="No"/>
    <s v="No"/>
    <s v="No"/>
    <s v="No"/>
    <s v="No"/>
    <s v="No"/>
    <n v="0"/>
    <n v="0"/>
    <n v="0"/>
    <n v="0"/>
    <n v="0"/>
    <n v="0"/>
    <n v="0"/>
    <n v="0"/>
    <s v="Cauré Portugal"/>
    <x v="1"/>
  </r>
  <r>
    <s v="Solinftec"/>
    <s v="South America"/>
    <x v="2"/>
    <x v="0"/>
    <n v="1"/>
    <s v="Big Data &amp; Precision Agriculture"/>
    <s v="Data Analytics &amp; Decision Support Technologies"/>
    <s v="Broad Farming"/>
    <m/>
    <m/>
    <n v="2007"/>
    <s v="http://www.solinftec.com"/>
    <s v="Yes"/>
    <s v="Yes"/>
    <s v="Yes"/>
    <s v="No"/>
    <s v="Yes"/>
    <s v="Yes"/>
    <s v="No"/>
    <s v="No"/>
    <n v="1"/>
    <n v="1"/>
    <n v="1"/>
    <n v="0"/>
    <n v="1"/>
    <n v="1"/>
    <n v="0"/>
    <n v="0"/>
    <m/>
    <x v="2"/>
  </r>
  <r>
    <s v="Solubio"/>
    <s v="South America"/>
    <x v="2"/>
    <x v="0"/>
    <n v="1"/>
    <s v="Genetics, Crop Protection &amp; Animal Welfare"/>
    <s v="Biologicals (Biostimulants, Biopesticides, Biofertilizers)"/>
    <s v="Broad Farming"/>
    <m/>
    <m/>
    <m/>
    <s v="http://www.solubio.agr.br"/>
    <s v="No"/>
    <s v="No"/>
    <s v="No"/>
    <s v="No"/>
    <s v="No"/>
    <s v="No"/>
    <s v="No"/>
    <s v="No"/>
    <n v="0"/>
    <n v="0"/>
    <n v="0"/>
    <n v="0"/>
    <n v="0"/>
    <n v="0"/>
    <n v="0"/>
    <n v="0"/>
    <s v="Alber Martins  Guedes"/>
    <x v="0"/>
  </r>
  <r>
    <s v="Sontra"/>
    <s v="South America"/>
    <x v="2"/>
    <x v="0"/>
    <n v="1"/>
    <s v="Trading Platforms, Outsourcing and Financing"/>
    <s v="Marketplaces for Inputs, Products &amp; Services"/>
    <s v="Broad Farming"/>
    <m/>
    <m/>
    <n v="2013"/>
    <s v="http://www.sontracargo.com.br"/>
    <s v="No"/>
    <s v="No"/>
    <s v="Yes"/>
    <s v="No"/>
    <s v="No"/>
    <s v="Yes"/>
    <s v="Yes"/>
    <s v="No"/>
    <n v="0"/>
    <n v="0"/>
    <n v="1"/>
    <n v="0"/>
    <n v="0"/>
    <n v="1"/>
    <n v="1"/>
    <n v="0"/>
    <m/>
    <x v="2"/>
  </r>
  <r>
    <s v="SpecLab / SpecSolo"/>
    <s v="South America"/>
    <x v="2"/>
    <x v="0"/>
    <n v="1"/>
    <s v="Big Data &amp; Precision Agriculture"/>
    <s v="Soil Analysis &amp; Landscape Assessment"/>
    <s v="Broad Farming"/>
    <m/>
    <m/>
    <m/>
    <s v="http://www.specsolo.com.br"/>
    <s v="No"/>
    <s v="No"/>
    <s v="Yes"/>
    <s v="No"/>
    <s v="No"/>
    <s v="Yes"/>
    <s v="Yes"/>
    <s v="No"/>
    <n v="0"/>
    <n v="0"/>
    <n v="1"/>
    <n v="0"/>
    <n v="0"/>
    <n v="1"/>
    <n v="1"/>
    <n v="0"/>
    <m/>
    <x v="2"/>
  </r>
  <r>
    <s v="Stresscan"/>
    <s v="South America"/>
    <x v="2"/>
    <x v="0"/>
    <n v="1"/>
    <s v="Big Data &amp; Precision Agriculture"/>
    <s v="Remote Sensors &amp; Field Monitoring"/>
    <s v="Permanent Crops"/>
    <m/>
    <m/>
    <m/>
    <s v="http://www.stresscan.com"/>
    <s v="No"/>
    <s v="No"/>
    <s v="No"/>
    <s v="No"/>
    <s v="Yes"/>
    <s v="Yes"/>
    <s v="Yes"/>
    <s v="No"/>
    <n v="0"/>
    <n v="0"/>
    <n v="0"/>
    <n v="0"/>
    <n v="1"/>
    <n v="1"/>
    <n v="1"/>
    <n v="0"/>
    <m/>
    <x v="2"/>
  </r>
  <r>
    <s v="Strider (Syngenta)"/>
    <s v="South America"/>
    <x v="2"/>
    <x v="0"/>
    <n v="1"/>
    <s v="Big Data &amp; Precision Agriculture"/>
    <s v="Data Analytics &amp; Decision Support Technologies"/>
    <s v="Broad Farming"/>
    <m/>
    <m/>
    <n v="2013"/>
    <s v="http://www.strider.ag"/>
    <s v="Yes"/>
    <s v="Yes"/>
    <s v="Yes"/>
    <s v="No"/>
    <s v="Yes"/>
    <s v="Yes"/>
    <s v="Yes"/>
    <s v="No"/>
    <n v="1"/>
    <n v="1"/>
    <n v="1"/>
    <n v="0"/>
    <n v="1"/>
    <n v="1"/>
    <n v="1"/>
    <n v="0"/>
    <m/>
    <x v="0"/>
  </r>
  <r>
    <s v="SW Rural Agricola"/>
    <s v="South America"/>
    <x v="2"/>
    <x v="0"/>
    <n v="1"/>
    <s v="Farm Management &amp; Information &amp; Education Services"/>
    <s v="Farm Management Software &amp; Consulting Services"/>
    <s v="Broad Farming"/>
    <m/>
    <m/>
    <n v="2003"/>
    <s v="http://www.brazsoft.com.br"/>
    <s v="No"/>
    <s v="No"/>
    <s v="No"/>
    <s v="No"/>
    <s v="No"/>
    <s v="No"/>
    <s v="No"/>
    <s v="No"/>
    <n v="0"/>
    <n v="0"/>
    <n v="0"/>
    <n v="0"/>
    <n v="0"/>
    <n v="0"/>
    <n v="0"/>
    <n v="0"/>
    <m/>
    <x v="2"/>
  </r>
  <r>
    <s v="TATIL Fish"/>
    <s v="South America"/>
    <x v="2"/>
    <x v="0"/>
    <n v="1"/>
    <s v="Big Data &amp; Precision Agriculture"/>
    <s v="Integrated Hardware &amp; Software Solutions (IoT)"/>
    <s v="Fisheries &amp; aquaculture"/>
    <m/>
    <m/>
    <m/>
    <s v="http://www.tatilfish.com.br"/>
    <s v="Yes"/>
    <s v="No"/>
    <s v="No"/>
    <s v="No"/>
    <s v="Yes"/>
    <s v="Yes"/>
    <s v="No"/>
    <s v="No"/>
    <n v="1"/>
    <n v="0"/>
    <n v="0"/>
    <n v="0"/>
    <n v="1"/>
    <n v="1"/>
    <n v="0"/>
    <n v="0"/>
    <m/>
    <x v="2"/>
  </r>
  <r>
    <s v="Tbit"/>
    <s v="South America"/>
    <x v="2"/>
    <x v="0"/>
    <n v="1"/>
    <s v="Supply Chain Technologies"/>
    <s v="Food Traceability &amp; Safety"/>
    <s v="Row Crops"/>
    <m/>
    <m/>
    <n v="2008"/>
    <s v="http://www.tbit.com.br"/>
    <s v="No"/>
    <s v="No"/>
    <s v="No"/>
    <s v="No"/>
    <s v="No"/>
    <s v="No"/>
    <s v="No"/>
    <s v="No"/>
    <n v="0"/>
    <n v="0"/>
    <n v="0"/>
    <n v="0"/>
    <n v="0"/>
    <n v="0"/>
    <n v="0"/>
    <n v="0"/>
    <m/>
    <x v="2"/>
  </r>
  <r>
    <s v="Tecnicontrol"/>
    <s v="South America"/>
    <x v="2"/>
    <x v="0"/>
    <n v="1"/>
    <s v="Genetics, Crop Protection &amp; Animal Welfare"/>
    <s v="Biologicals (Biostimulants, Biopesticides, Biofertilizers)"/>
    <s v="Broad Farming"/>
    <m/>
    <m/>
    <s v="1990s"/>
    <s v="http://www.tecnicontrol.ind.br"/>
    <s v="No"/>
    <s v="No"/>
    <s v="No"/>
    <s v="No"/>
    <s v="No"/>
    <s v="No"/>
    <s v="No"/>
    <s v="No"/>
    <n v="0"/>
    <n v="0"/>
    <n v="0"/>
    <n v="0"/>
    <n v="0"/>
    <n v="0"/>
    <n v="0"/>
    <n v="0"/>
    <m/>
    <x v="2"/>
  </r>
  <r>
    <s v="Termoplex"/>
    <s v="South America"/>
    <x v="2"/>
    <x v="0"/>
    <n v="1"/>
    <s v="Big Data &amp; Precision Agriculture"/>
    <s v="Integrated Hardware &amp; Software Solutions (IoT)"/>
    <s v="Broad Farming"/>
    <m/>
    <m/>
    <m/>
    <s v="http://www.termoplex.com.br"/>
    <s v="Yes"/>
    <s v="No"/>
    <s v="No"/>
    <s v="No"/>
    <s v="Yes"/>
    <s v="Yes"/>
    <s v="No"/>
    <s v="No"/>
    <n v="1"/>
    <n v="0"/>
    <n v="0"/>
    <n v="0"/>
    <n v="1"/>
    <n v="1"/>
    <n v="0"/>
    <n v="0"/>
    <m/>
    <x v="2"/>
  </r>
  <r>
    <s v="TERRAMAGNA"/>
    <s v="South America"/>
    <x v="2"/>
    <x v="0"/>
    <n v="1"/>
    <s v="Big Data &amp; Precision Agriculture"/>
    <s v="Remote Sensors &amp; Field Monitoring"/>
    <s v="Broad Farming"/>
    <m/>
    <m/>
    <m/>
    <s v="http://www.terramagna.com.br"/>
    <s v="No"/>
    <s v="Yes"/>
    <s v="Yes"/>
    <s v="No"/>
    <s v="Yes"/>
    <s v="Yes"/>
    <s v="No"/>
    <s v="No"/>
    <n v="0"/>
    <n v="1"/>
    <n v="1"/>
    <n v="0"/>
    <n v="1"/>
    <n v="1"/>
    <n v="0"/>
    <n v="0"/>
    <m/>
    <x v="2"/>
  </r>
  <r>
    <s v="THINKMILK"/>
    <s v="South America"/>
    <x v="2"/>
    <x v="0"/>
    <n v="1"/>
    <s v="Big Data &amp; Precision Agriculture"/>
    <s v="Integrated Hardware &amp; Software Solutions (IoT)"/>
    <s v="Livestock"/>
    <s v="Dairy"/>
    <m/>
    <m/>
    <s v="http://www.thinkmilk.ch"/>
    <s v="Yes"/>
    <s v="No"/>
    <s v="No"/>
    <s v="No"/>
    <s v="Yes"/>
    <s v="No"/>
    <s v="No"/>
    <s v="No"/>
    <n v="1"/>
    <n v="0"/>
    <n v="0"/>
    <n v="0"/>
    <n v="1"/>
    <n v="0"/>
    <n v="0"/>
    <n v="0"/>
    <m/>
    <x v="0"/>
  </r>
  <r>
    <s v="TRACE PACK"/>
    <s v="South America"/>
    <x v="2"/>
    <x v="0"/>
    <n v="1"/>
    <s v="Big Data &amp; Precision Agriculture"/>
    <s v="Integrated Hardware &amp; Software Solutions (IoT)"/>
    <s v="Broad Farming"/>
    <m/>
    <m/>
    <n v="2017"/>
    <s v="http://www.tracepack.com.br"/>
    <s v="Yes"/>
    <s v="No"/>
    <s v="No"/>
    <s v="No"/>
    <s v="Yes"/>
    <s v="Yes"/>
    <s v="Yes"/>
    <s v="No"/>
    <n v="1"/>
    <n v="0"/>
    <n v="0"/>
    <n v="0"/>
    <n v="1"/>
    <n v="1"/>
    <n v="1"/>
    <n v="0"/>
    <m/>
    <x v="0"/>
  </r>
  <r>
    <s v="TREEVIA"/>
    <s v="South America"/>
    <x v="2"/>
    <x v="0"/>
    <n v="1"/>
    <s v="Big Data &amp; Precision Agriculture"/>
    <s v="Integrated Hardware &amp; Software Solutions (IoT)"/>
    <s v="Forestry"/>
    <m/>
    <m/>
    <m/>
    <s v="http://www.treevia.com.br"/>
    <s v="Yes"/>
    <s v="Yes"/>
    <s v="Yes"/>
    <s v="No"/>
    <s v="Yes"/>
    <s v="Yes"/>
    <s v="Yes"/>
    <s v="No"/>
    <n v="1"/>
    <n v="1"/>
    <n v="1"/>
    <n v="0"/>
    <n v="1"/>
    <n v="1"/>
    <n v="1"/>
    <n v="0"/>
    <m/>
    <x v="2"/>
  </r>
  <r>
    <s v="Uller"/>
    <s v="South America"/>
    <x v="2"/>
    <x v="0"/>
    <n v="1"/>
    <s v="Trading Platforms, Outsourcing and Financing"/>
    <s v="Machinery Sharing &amp; Contractor Outsourcing Platforms"/>
    <s v="Broad Farming"/>
    <m/>
    <m/>
    <m/>
    <s v="http://www.ulleragro.com.br"/>
    <s v="No"/>
    <s v="No"/>
    <s v="Yes"/>
    <s v="No"/>
    <s v="No"/>
    <s v="No"/>
    <s v="Yes"/>
    <s v="No"/>
    <n v="0"/>
    <n v="0"/>
    <n v="1"/>
    <n v="0"/>
    <n v="0"/>
    <n v="0"/>
    <n v="1"/>
    <n v="0"/>
    <s v="Danielle Fonseca"/>
    <x v="1"/>
  </r>
  <r>
    <s v="Unigeo"/>
    <s v="South America"/>
    <x v="2"/>
    <x v="0"/>
    <n v="1"/>
    <s v="Big Data &amp; Precision Agriculture"/>
    <s v="Data Analytics &amp; Decision Support Technologies"/>
    <s v="Row Crops"/>
    <m/>
    <m/>
    <n v="2001"/>
    <s v="http://www.unigeo.com.br"/>
    <s v="No"/>
    <s v="No"/>
    <s v="No"/>
    <s v="No"/>
    <s v="Yes"/>
    <s v="Yes"/>
    <s v="No"/>
    <s v="No"/>
    <n v="0"/>
    <n v="0"/>
    <n v="0"/>
    <n v="0"/>
    <n v="1"/>
    <n v="1"/>
    <n v="0"/>
    <n v="0"/>
    <m/>
    <x v="0"/>
  </r>
  <r>
    <s v="Union Farm"/>
    <s v="South America"/>
    <x v="2"/>
    <x v="0"/>
    <n v="1"/>
    <s v="Trading Platforms, Outsourcing and Financing"/>
    <s v="Innovative Payment, Financing &amp; Marketing Platforms"/>
    <s v="Broad Farming"/>
    <m/>
    <m/>
    <n v="2017"/>
    <s v="http://www.ufarm.com.br"/>
    <s v="No"/>
    <s v="No"/>
    <s v="No"/>
    <s v="No"/>
    <s v="No"/>
    <s v="No"/>
    <s v="No"/>
    <s v="No"/>
    <n v="0"/>
    <n v="0"/>
    <n v="0"/>
    <n v="0"/>
    <n v="0"/>
    <n v="0"/>
    <n v="0"/>
    <n v="0"/>
    <m/>
    <x v="2"/>
  </r>
  <r>
    <s v="unisystem"/>
    <s v="South America"/>
    <x v="2"/>
    <x v="0"/>
    <n v="1"/>
    <s v="Farm Management &amp; Information &amp; Education Services"/>
    <s v="Farm Management Software &amp; Consulting Services"/>
    <s v="Broad Farming"/>
    <m/>
    <m/>
    <s v="1990s"/>
    <s v="http://www.unisystem.agr.br"/>
    <s v="No"/>
    <s v="No"/>
    <s v="No"/>
    <s v="No"/>
    <s v="No"/>
    <s v="No"/>
    <s v="No"/>
    <s v="No"/>
    <n v="0"/>
    <n v="0"/>
    <n v="0"/>
    <n v="0"/>
    <n v="0"/>
    <n v="0"/>
    <n v="0"/>
    <n v="0"/>
    <m/>
    <x v="2"/>
  </r>
  <r>
    <s v="Velbrax Agro"/>
    <s v="South America"/>
    <x v="2"/>
    <x v="0"/>
    <n v="1"/>
    <s v="Big Data &amp; Precision Agriculture"/>
    <s v="Drones &amp; Satellite Imagery"/>
    <s v="Permanent Crops"/>
    <m/>
    <m/>
    <n v="2017"/>
    <s v="http://www.velbrax.com"/>
    <s v="No"/>
    <s v="No"/>
    <s v="No"/>
    <s v="No"/>
    <s v="Yes"/>
    <s v="Yes"/>
    <s v="No"/>
    <s v="No"/>
    <n v="0"/>
    <n v="0"/>
    <n v="0"/>
    <n v="0"/>
    <n v="1"/>
    <n v="1"/>
    <n v="0"/>
    <n v="0"/>
    <s v="Fabio Cruz"/>
    <x v="0"/>
  </r>
  <r>
    <s v="VIGNIS"/>
    <s v="South America"/>
    <x v="2"/>
    <x v="0"/>
    <n v="1"/>
    <s v="Genetics, Crop Protection &amp; Animal Welfare"/>
    <s v="Plant Genetics (biotechnology)"/>
    <s v="Permanent Crops"/>
    <m/>
    <m/>
    <n v="2010"/>
    <s v="http://www.vignis.com.br"/>
    <s v="No"/>
    <s v="No"/>
    <s v="No"/>
    <s v="No"/>
    <s v="No"/>
    <s v="No"/>
    <s v="No"/>
    <s v="No"/>
    <n v="0"/>
    <n v="0"/>
    <n v="0"/>
    <n v="0"/>
    <n v="0"/>
    <n v="0"/>
    <n v="0"/>
    <n v="0"/>
    <m/>
    <x v="2"/>
  </r>
  <r>
    <s v="Vigor Brasil Agrosciences"/>
    <s v="South America"/>
    <x v="2"/>
    <x v="0"/>
    <n v="1"/>
    <s v="Genetics, Crop Protection &amp; Animal Welfare"/>
    <s v="Fertilizers"/>
    <s v="Permanent Crops"/>
    <m/>
    <m/>
    <n v="2007"/>
    <s v="http://www.vigorbrasil.com.br"/>
    <s v="No"/>
    <s v="No"/>
    <s v="No"/>
    <s v="No"/>
    <s v="No"/>
    <s v="No"/>
    <s v="No"/>
    <s v="No"/>
    <n v="0"/>
    <n v="0"/>
    <n v="0"/>
    <n v="0"/>
    <n v="0"/>
    <n v="0"/>
    <n v="0"/>
    <n v="0"/>
    <m/>
    <x v="2"/>
  </r>
  <r>
    <s v="VITAFORT"/>
    <s v="South America"/>
    <x v="2"/>
    <x v="0"/>
    <n v="1"/>
    <s v="Genetics, Crop Protection &amp; Animal Welfare"/>
    <s v="Animal Nutrition &amp; Health"/>
    <s v="Livestock"/>
    <s v="Broad"/>
    <m/>
    <s v="1990s"/>
    <s v="http://www.vitafort.com.br"/>
    <s v="No"/>
    <s v="No"/>
    <s v="No"/>
    <s v="No"/>
    <s v="No"/>
    <s v="No"/>
    <s v="No"/>
    <s v="No"/>
    <n v="0"/>
    <n v="0"/>
    <n v="0"/>
    <n v="0"/>
    <n v="0"/>
    <n v="0"/>
    <n v="0"/>
    <n v="0"/>
    <m/>
    <x v="2"/>
  </r>
  <r>
    <s v="VitalForce"/>
    <s v="South America"/>
    <x v="2"/>
    <x v="0"/>
    <n v="1"/>
    <s v="Genetics, Crop Protection &amp; Animal Welfare"/>
    <s v="Fertilizers"/>
    <s v="Broad Farming"/>
    <m/>
    <m/>
    <n v="2007"/>
    <s v="http://www.vitalforce.com.br"/>
    <s v="No"/>
    <s v="No"/>
    <s v="No"/>
    <s v="No"/>
    <s v="No"/>
    <s v="No"/>
    <s v="No"/>
    <s v="No"/>
    <n v="0"/>
    <n v="0"/>
    <n v="0"/>
    <n v="0"/>
    <n v="0"/>
    <n v="0"/>
    <n v="0"/>
    <n v="0"/>
    <m/>
    <x v="2"/>
  </r>
  <r>
    <s v="Webgados"/>
    <s v="South America"/>
    <x v="2"/>
    <x v="0"/>
    <n v="1"/>
    <s v="Trading Platforms, Outsourcing and Financing"/>
    <s v="Marketplaces for Inputs, Products &amp; Services"/>
    <s v="Livestock"/>
    <s v="Cattle"/>
    <m/>
    <n v="2016"/>
    <s v="http://www.webgados.com.br"/>
    <s v="No"/>
    <s v="No"/>
    <s v="No"/>
    <s v="No"/>
    <s v="No"/>
    <s v="No"/>
    <s v="Yes"/>
    <s v="No"/>
    <n v="0"/>
    <n v="0"/>
    <n v="0"/>
    <n v="0"/>
    <n v="0"/>
    <n v="0"/>
    <n v="1"/>
    <n v="0"/>
    <s v="Marcos Fernando Marcal dos Santos"/>
    <x v="0"/>
  </r>
  <r>
    <s v="Xmobots"/>
    <s v="South America"/>
    <x v="2"/>
    <x v="0"/>
    <n v="1"/>
    <s v="Big Data &amp; Precision Agriculture"/>
    <s v="Drones &amp; Satellite Imagery"/>
    <s v="Broad Farming"/>
    <m/>
    <m/>
    <n v="2007"/>
    <s v="http://www.xmobots.com"/>
    <s v="No"/>
    <s v="No"/>
    <s v="No"/>
    <s v="No"/>
    <s v="Yes"/>
    <s v="No"/>
    <s v="No"/>
    <s v="No"/>
    <n v="0"/>
    <n v="0"/>
    <n v="0"/>
    <n v="0"/>
    <n v="1"/>
    <n v="0"/>
    <n v="0"/>
    <n v="0"/>
    <m/>
    <x v="0"/>
  </r>
  <r>
    <s v="YouAgro"/>
    <s v="South America"/>
    <x v="2"/>
    <x v="0"/>
    <n v="1"/>
    <s v="Farm Management &amp; Information &amp; Education Services"/>
    <s v="Training, Education &amp; Farm Community Services"/>
    <s v="Broad Farming"/>
    <m/>
    <m/>
    <n v="2018"/>
    <s v="http://www.youagro.com"/>
    <s v="No"/>
    <s v="No"/>
    <s v="No"/>
    <s v="No"/>
    <s v="No"/>
    <s v="No"/>
    <s v="Yes"/>
    <s v="No"/>
    <n v="0"/>
    <n v="0"/>
    <n v="0"/>
    <n v="0"/>
    <n v="0"/>
    <n v="0"/>
    <n v="1"/>
    <n v="0"/>
    <m/>
    <x v="0"/>
  </r>
  <r>
    <s v="Z2S Sistemas Automáticos"/>
    <s v="South America"/>
    <x v="2"/>
    <x v="0"/>
    <n v="1"/>
    <s v="Farm Mechanization &amp; Automation"/>
    <s v="Livestock &amp; Dairy Solutions"/>
    <s v="Livestock"/>
    <s v="Dairy"/>
    <m/>
    <n v="2016"/>
    <s v="not available"/>
    <s v="No"/>
    <s v="No"/>
    <s v="No"/>
    <s v="No"/>
    <s v="Yes"/>
    <s v="No"/>
    <s v="No"/>
    <s v="No"/>
    <n v="0"/>
    <n v="0"/>
    <n v="0"/>
    <n v="0"/>
    <n v="1"/>
    <n v="0"/>
    <n v="0"/>
    <n v="0"/>
    <m/>
    <x v="0"/>
  </r>
  <r>
    <s v="Zaply"/>
    <s v="South America"/>
    <x v="2"/>
    <x v="0"/>
    <n v="1"/>
    <s v="Innovative Food &amp; Care Products &amp; Services"/>
    <s v="Food Marketplaces, Online Groceries &amp; New Sales Channels"/>
    <s v="Food, Beverages &amp; Care"/>
    <m/>
    <m/>
    <n v="2017"/>
    <s v="http://www.zaply.com.br"/>
    <s v="No"/>
    <s v="Yes"/>
    <s v="Yes"/>
    <s v="No"/>
    <s v="No"/>
    <s v="Yes"/>
    <s v="Yes"/>
    <s v="No"/>
    <n v="0"/>
    <n v="1"/>
    <n v="1"/>
    <n v="0"/>
    <n v="0"/>
    <n v="1"/>
    <n v="1"/>
    <n v="0"/>
    <s v="Bruno Ely"/>
    <x v="0"/>
  </r>
  <r>
    <s v="zeus agrotech"/>
    <s v="South America"/>
    <x v="2"/>
    <x v="0"/>
    <n v="1"/>
    <s v="Farm Management &amp; Information &amp; Education Services"/>
    <s v="Weather and Market Data"/>
    <s v="Broad Farming"/>
    <m/>
    <m/>
    <n v="2015"/>
    <s v="http://www.zeusagro.com"/>
    <s v="No"/>
    <s v="No"/>
    <s v="No"/>
    <s v="No"/>
    <s v="Yes"/>
    <s v="No"/>
    <s v="Yes"/>
    <s v="No"/>
    <n v="0"/>
    <n v="0"/>
    <n v="0"/>
    <n v="0"/>
    <n v="1"/>
    <n v="0"/>
    <n v="1"/>
    <n v="0"/>
    <s v="Leonardo Simao"/>
    <x v="0"/>
  </r>
  <r>
    <s v="Agraap"/>
    <s v="South America"/>
    <x v="3"/>
    <x v="0"/>
    <n v="1"/>
    <s v="Farm Management &amp; Information &amp; Education Services"/>
    <s v="Farm Management Software &amp; Consulting Services"/>
    <s v="Broad Farming"/>
    <m/>
    <m/>
    <n v="2017"/>
    <s v="http://www.agrapp.cl"/>
    <s v="No"/>
    <s v="No"/>
    <s v="No"/>
    <s v="No"/>
    <s v="No"/>
    <s v="No"/>
    <s v="Yes"/>
    <s v="No"/>
    <n v="0"/>
    <n v="0"/>
    <n v="0"/>
    <n v="0"/>
    <n v="0"/>
    <n v="0"/>
    <n v="1"/>
    <n v="0"/>
    <m/>
    <x v="2"/>
  </r>
  <r>
    <s v="Agribots"/>
    <s v="South America"/>
    <x v="3"/>
    <x v="0"/>
    <n v="1"/>
    <s v="Farm Management &amp; Information &amp; Education Services"/>
    <s v="Farm Management Software &amp; Consulting Services"/>
    <s v="Permanent Crops"/>
    <m/>
    <m/>
    <n v="2014"/>
    <s v="http://www.agribots.com"/>
    <s v="Yes"/>
    <s v="Yes"/>
    <s v="No"/>
    <s v="No"/>
    <s v="Yes"/>
    <s v="Yes"/>
    <s v="Yes"/>
    <s v="No"/>
    <n v="1"/>
    <n v="1"/>
    <n v="0"/>
    <n v="0"/>
    <n v="1"/>
    <n v="1"/>
    <n v="1"/>
    <n v="0"/>
    <m/>
    <x v="2"/>
  </r>
  <r>
    <s v="Agriculturers (Agriversity)"/>
    <s v="South America"/>
    <x v="3"/>
    <x v="0"/>
    <n v="1"/>
    <s v="Farm Management &amp; Information &amp; Education Services"/>
    <s v="Training, Education &amp; Farm Community Services"/>
    <s v="Broad Farming"/>
    <m/>
    <m/>
    <n v="2014"/>
    <s v="http://www.agriculturers.com"/>
    <s v="No"/>
    <s v="No"/>
    <s v="No"/>
    <s v="No"/>
    <s v="No"/>
    <s v="No"/>
    <s v="No"/>
    <s v="No"/>
    <n v="0"/>
    <n v="0"/>
    <n v="0"/>
    <n v="0"/>
    <n v="0"/>
    <n v="0"/>
    <n v="0"/>
    <n v="0"/>
    <s v="Jorge Pizarro"/>
    <x v="0"/>
  </r>
  <r>
    <s v="AgroCounter"/>
    <s v="South America"/>
    <x v="3"/>
    <x v="0"/>
    <n v="1"/>
    <s v="Big Data &amp; Precision Agriculture"/>
    <s v="Remote Sensors &amp; Field Monitoring"/>
    <s v="Broad Farming"/>
    <m/>
    <m/>
    <n v="2017"/>
    <s v="http://www.agrocounter.cl"/>
    <s v="Yes"/>
    <s v="Yes"/>
    <s v="No"/>
    <s v="No"/>
    <s v="Yes"/>
    <s v="No"/>
    <s v="No"/>
    <s v="No"/>
    <n v="1"/>
    <n v="1"/>
    <n v="0"/>
    <n v="0"/>
    <n v="1"/>
    <n v="0"/>
    <n v="0"/>
    <n v="0"/>
    <s v="Andrés Brossard"/>
    <x v="0"/>
  </r>
  <r>
    <s v="Agronometrics"/>
    <s v="South America"/>
    <x v="3"/>
    <x v="0"/>
    <n v="1"/>
    <s v="Farm Management &amp; Information &amp; Education Services"/>
    <s v="Weather and Market Data"/>
    <s v="Permanent Crops"/>
    <m/>
    <m/>
    <n v="2013"/>
    <s v="https://www.agronometrics.com"/>
    <s v="No"/>
    <s v="No"/>
    <s v="No"/>
    <s v="No"/>
    <s v="No"/>
    <s v="No"/>
    <s v="No"/>
    <s v="No"/>
    <n v="0"/>
    <n v="0"/>
    <n v="0"/>
    <n v="0"/>
    <n v="0"/>
    <n v="0"/>
    <n v="0"/>
    <n v="0"/>
    <s v="Colin Fain"/>
    <x v="0"/>
  </r>
  <r>
    <s v="AgroPartner"/>
    <s v="South America"/>
    <x v="3"/>
    <x v="0"/>
    <n v="1"/>
    <s v="Trading Platforms, Outsourcing and Financing"/>
    <s v="Marketplaces for Inputs, Products &amp; Services"/>
    <s v="Broad Farming"/>
    <m/>
    <m/>
    <n v="2017"/>
    <s v="http://www.agropartner.cl"/>
    <s v="No"/>
    <s v="No"/>
    <s v="No"/>
    <s v="No"/>
    <s v="No"/>
    <s v="No"/>
    <s v="No"/>
    <s v="No"/>
    <n v="0"/>
    <n v="0"/>
    <n v="0"/>
    <n v="0"/>
    <n v="0"/>
    <n v="0"/>
    <n v="0"/>
    <n v="0"/>
    <m/>
    <x v="0"/>
  </r>
  <r>
    <s v="AgroPrecisión"/>
    <s v="South America"/>
    <x v="3"/>
    <x v="0"/>
    <n v="1"/>
    <s v="Big Data &amp; Precision Agriculture"/>
    <s v="Drones &amp; Satellite Imagery"/>
    <s v="Permanent Crops"/>
    <m/>
    <m/>
    <s v="1990s"/>
    <s v="http://www.agroprecision.cl"/>
    <s v="Yes"/>
    <s v="No"/>
    <s v="No"/>
    <s v="No"/>
    <s v="Yes"/>
    <s v="Yes"/>
    <s v="No"/>
    <s v="No"/>
    <n v="1"/>
    <n v="0"/>
    <n v="0"/>
    <n v="0"/>
    <n v="1"/>
    <n v="1"/>
    <n v="0"/>
    <n v="0"/>
    <m/>
    <x v="2"/>
  </r>
  <r>
    <s v="AgroPrime"/>
    <s v="South America"/>
    <x v="3"/>
    <x v="0"/>
    <n v="1"/>
    <s v="Farm Management &amp; Information &amp; Education Services"/>
    <s v="Farm Management Software &amp; Consulting Services"/>
    <s v="Permanent Crops"/>
    <m/>
    <m/>
    <n v="2001"/>
    <s v="http://www.agroprime.com"/>
    <s v="No"/>
    <s v="No"/>
    <s v="No"/>
    <s v="No"/>
    <s v="Yes"/>
    <s v="Yes"/>
    <s v="Yes"/>
    <s v="No"/>
    <n v="0"/>
    <n v="0"/>
    <n v="0"/>
    <n v="0"/>
    <n v="1"/>
    <n v="1"/>
    <n v="1"/>
    <n v="0"/>
    <s v="Vicente Silva"/>
    <x v="0"/>
  </r>
  <r>
    <s v="Agroreports"/>
    <s v="South America"/>
    <x v="3"/>
    <x v="0"/>
    <n v="1"/>
    <s v="Farm Management &amp; Information &amp; Education Services"/>
    <s v="Weather and Market Data"/>
    <s v="Permanent Crops"/>
    <m/>
    <m/>
    <n v="2012"/>
    <s v="http://www.agroreports.com"/>
    <s v="No"/>
    <s v="No"/>
    <s v="No"/>
    <s v="No"/>
    <s v="No"/>
    <s v="No"/>
    <s v="No"/>
    <s v="No"/>
    <n v="0"/>
    <n v="0"/>
    <n v="0"/>
    <n v="0"/>
    <n v="0"/>
    <n v="0"/>
    <n v="0"/>
    <n v="0"/>
    <m/>
    <x v="2"/>
  </r>
  <r>
    <s v="Agrosat"/>
    <s v="South America"/>
    <x v="3"/>
    <x v="0"/>
    <n v="1"/>
    <s v="Big Data &amp; Precision Agriculture"/>
    <s v="Drones &amp; Satellite Imagery"/>
    <s v="Broad Farming"/>
    <m/>
    <m/>
    <n v="2000"/>
    <s v="http://www.agrosat.cl"/>
    <s v="No"/>
    <s v="No"/>
    <s v="No"/>
    <s v="No"/>
    <s v="Yes"/>
    <s v="Yes"/>
    <s v="No"/>
    <s v="No"/>
    <n v="0"/>
    <n v="0"/>
    <n v="0"/>
    <n v="0"/>
    <n v="1"/>
    <n v="1"/>
    <n v="0"/>
    <n v="0"/>
    <s v="Francisco Matte"/>
    <x v="0"/>
  </r>
  <r>
    <s v="Agrosoft"/>
    <s v="South America"/>
    <x v="3"/>
    <x v="0"/>
    <n v="1"/>
    <s v="Farm Management &amp; Information &amp; Education Services"/>
    <s v="Farm Management Software &amp; Consulting Services"/>
    <s v="Broad Farming"/>
    <m/>
    <m/>
    <s v="1990s"/>
    <s v="http://www.agrosoft.cl"/>
    <s v="No"/>
    <s v="No"/>
    <s v="No"/>
    <s v="No"/>
    <s v="No"/>
    <s v="No"/>
    <s v="No"/>
    <s v="No"/>
    <n v="0"/>
    <n v="0"/>
    <n v="0"/>
    <n v="0"/>
    <n v="0"/>
    <n v="0"/>
    <n v="0"/>
    <n v="0"/>
    <m/>
    <x v="0"/>
  </r>
  <r>
    <s v="AGUACONTROL"/>
    <s v="South America"/>
    <x v="3"/>
    <x v="0"/>
    <n v="1"/>
    <s v="Farm Mechanization &amp; Automation"/>
    <s v="Water &amp; Irrigation Systems"/>
    <s v="Broad Farming"/>
    <m/>
    <m/>
    <n v="2010"/>
    <s v="http://www.aguacontrol.cl"/>
    <s v="Yes"/>
    <s v="No"/>
    <s v="No"/>
    <s v="No"/>
    <s v="Yes"/>
    <s v="Yes"/>
    <s v="No"/>
    <s v="No"/>
    <n v="1"/>
    <n v="0"/>
    <n v="0"/>
    <n v="0"/>
    <n v="1"/>
    <n v="1"/>
    <n v="0"/>
    <n v="0"/>
    <s v="León Cosmelli Munita"/>
    <x v="0"/>
  </r>
  <r>
    <s v="Andes Crop Science"/>
    <s v="South America"/>
    <x v="3"/>
    <x v="0"/>
    <n v="1"/>
    <s v="Genetics, Crop Protection &amp; Animal Welfare"/>
    <s v="Biologicals (Biostimulants, Biopesticides, Biofertilizers)"/>
    <s v="Row Crops"/>
    <m/>
    <m/>
    <n v="2016"/>
    <s v="http://www.andescropscience.com"/>
    <s v="No"/>
    <s v="No"/>
    <s v="Yes"/>
    <s v="No"/>
    <s v="No"/>
    <s v="No"/>
    <s v="No"/>
    <s v="No"/>
    <n v="0"/>
    <n v="0"/>
    <n v="1"/>
    <n v="0"/>
    <n v="0"/>
    <n v="0"/>
    <n v="0"/>
    <n v="0"/>
    <s v="Gonzalo Fuenzalida"/>
    <x v="0"/>
  </r>
  <r>
    <s v="Avance Biotecnologies"/>
    <s v="South America"/>
    <x v="3"/>
    <x v="0"/>
    <n v="1"/>
    <s v="Genetics, Crop Protection &amp; Animal Welfare"/>
    <s v="Biologicals (Biostimulants, Biopesticides, Biofertilizers)"/>
    <s v="Permanent Crops"/>
    <m/>
    <m/>
    <n v="2001"/>
    <s v="http://www.avancebt.com"/>
    <s v="No"/>
    <s v="No"/>
    <s v="No"/>
    <s v="No"/>
    <s v="No"/>
    <s v="No"/>
    <s v="No"/>
    <s v="No"/>
    <n v="0"/>
    <n v="0"/>
    <n v="0"/>
    <n v="0"/>
    <n v="0"/>
    <n v="0"/>
    <n v="0"/>
    <n v="0"/>
    <m/>
    <x v="2"/>
  </r>
  <r>
    <s v="Biogram"/>
    <s v="South America"/>
    <x v="3"/>
    <x v="0"/>
    <n v="1"/>
    <s v="Genetics, Crop Protection &amp; Animal Welfare"/>
    <s v="Biologicals (Biostimulants, Biopesticides, Biofertilizers)"/>
    <s v="Permanent Crops"/>
    <m/>
    <m/>
    <n v="2004"/>
    <s v="http://www.biogram.cl"/>
    <s v="No"/>
    <s v="No"/>
    <s v="No"/>
    <s v="No"/>
    <s v="No"/>
    <s v="No"/>
    <s v="No"/>
    <s v="No"/>
    <n v="0"/>
    <n v="0"/>
    <n v="0"/>
    <n v="0"/>
    <n v="0"/>
    <n v="0"/>
    <n v="0"/>
    <n v="0"/>
    <s v="Jaime Quiroz"/>
    <x v="0"/>
  </r>
  <r>
    <s v="BioInsumos Nativa"/>
    <s v="South America"/>
    <x v="3"/>
    <x v="0"/>
    <n v="1"/>
    <s v="Genetics, Crop Protection &amp; Animal Welfare"/>
    <s v="Biologicals (Biostimulants, Biopesticides, Biofertilizers)"/>
    <s v="Permanent Crops"/>
    <m/>
    <m/>
    <n v="2002"/>
    <s v="http://www.bionativa.cl"/>
    <s v="No"/>
    <s v="No"/>
    <s v="No"/>
    <s v="No"/>
    <s v="No"/>
    <s v="No"/>
    <s v="No"/>
    <s v="No"/>
    <n v="0"/>
    <n v="0"/>
    <n v="0"/>
    <n v="0"/>
    <n v="0"/>
    <n v="0"/>
    <n v="0"/>
    <n v="0"/>
    <m/>
    <x v="2"/>
  </r>
  <r>
    <s v="BioPacific"/>
    <s v="South America"/>
    <x v="3"/>
    <x v="0"/>
    <n v="1"/>
    <s v="Genetics, Crop Protection &amp; Animal Welfare"/>
    <s v="Biologicals (Biostimulants, Biopesticides, Biofertilizers)"/>
    <s v="Permanent Crops"/>
    <m/>
    <m/>
    <n v="2007"/>
    <s v="http://www.biopacific.cl"/>
    <s v="No"/>
    <s v="No"/>
    <s v="No"/>
    <s v="No"/>
    <s v="No"/>
    <s v="No"/>
    <s v="No"/>
    <s v="No"/>
    <n v="0"/>
    <n v="0"/>
    <n v="0"/>
    <n v="0"/>
    <n v="0"/>
    <n v="0"/>
    <n v="0"/>
    <n v="0"/>
    <s v="Andrés González"/>
    <x v="0"/>
  </r>
  <r>
    <s v="Bioticsol"/>
    <s v="South America"/>
    <x v="3"/>
    <x v="0"/>
    <n v="1"/>
    <s v="Supply Chain Technologies"/>
    <s v="Food Traceability &amp; Safety"/>
    <s v="Food, Beverages &amp; Care"/>
    <m/>
    <m/>
    <n v="2015"/>
    <s v="http://www.bioticsol.com"/>
    <s v="No"/>
    <s v="No"/>
    <s v="No"/>
    <s v="No"/>
    <s v="No"/>
    <s v="No"/>
    <s v="No"/>
    <s v="No"/>
    <n v="0"/>
    <n v="0"/>
    <n v="0"/>
    <n v="0"/>
    <n v="0"/>
    <n v="0"/>
    <n v="0"/>
    <n v="0"/>
    <m/>
    <x v="0"/>
  </r>
  <r>
    <s v="Botanical Solutions - Botistrop"/>
    <s v="South America"/>
    <x v="3"/>
    <x v="0"/>
    <n v="1"/>
    <s v="Genetics, Crop Protection &amp; Animal Welfare"/>
    <s v="Biologicals (Biostimulants, Biopesticides, Biofertilizers)"/>
    <s v="Permanent Crops"/>
    <m/>
    <m/>
    <n v="2013"/>
    <s v="http://www.botanicalsolutions.cl"/>
    <s v="No"/>
    <s v="No"/>
    <s v="No"/>
    <s v="No"/>
    <s v="No"/>
    <s v="No"/>
    <s v="No"/>
    <s v="No"/>
    <n v="0"/>
    <n v="0"/>
    <n v="0"/>
    <n v="0"/>
    <n v="0"/>
    <n v="0"/>
    <n v="0"/>
    <n v="0"/>
    <s v="Gastón Salinas"/>
    <x v="0"/>
  </r>
  <r>
    <s v="Captahydro"/>
    <s v="South America"/>
    <x v="3"/>
    <x v="0"/>
    <n v="1"/>
    <s v="Bioenergy, Biomaterials &amp; Other Renewables"/>
    <s v="Other renewable energies"/>
    <s v="Broad Farming"/>
    <m/>
    <m/>
    <n v="2015"/>
    <s v="http://www.captahydro.com"/>
    <s v="Yes"/>
    <s v="No"/>
    <s v="No"/>
    <s v="No"/>
    <s v="Yes"/>
    <s v="Yes"/>
    <s v="Yes"/>
    <s v="No"/>
    <n v="1"/>
    <n v="0"/>
    <n v="0"/>
    <n v="0"/>
    <n v="1"/>
    <n v="1"/>
    <n v="1"/>
    <n v="0"/>
    <s v="Emilio de la Jara"/>
    <x v="0"/>
  </r>
  <r>
    <s v="Chile Botanics"/>
    <s v="South America"/>
    <x v="3"/>
    <x v="0"/>
    <n v="1"/>
    <s v="Genetics, Crop Protection &amp; Animal Welfare"/>
    <s v="Biologicals (Biostimulants, Biopesticides, Biofertilizers)"/>
    <s v="Permanent Crops"/>
    <m/>
    <m/>
    <n v="2011"/>
    <s v="http://www.chilebotanics.cl"/>
    <s v="No"/>
    <s v="No"/>
    <s v="No"/>
    <s v="No"/>
    <s v="No"/>
    <s v="No"/>
    <s v="No"/>
    <s v="No"/>
    <n v="0"/>
    <n v="0"/>
    <n v="0"/>
    <n v="0"/>
    <n v="0"/>
    <n v="0"/>
    <n v="0"/>
    <n v="0"/>
    <m/>
    <x v="0"/>
  </r>
  <r>
    <s v="Crop Monitor"/>
    <s v="South America"/>
    <x v="3"/>
    <x v="0"/>
    <n v="1"/>
    <s v="Big Data &amp; Precision Agriculture"/>
    <s v="Data Analytics &amp; Decision Support Technologies"/>
    <s v="Permanent Crops"/>
    <m/>
    <m/>
    <s v="1990s"/>
    <s v="http://www.cropmonitor.cl"/>
    <s v="No"/>
    <s v="No"/>
    <s v="No"/>
    <s v="No"/>
    <s v="Yes"/>
    <s v="Yes"/>
    <s v="No"/>
    <s v="No"/>
    <n v="0"/>
    <n v="0"/>
    <n v="0"/>
    <n v="0"/>
    <n v="1"/>
    <n v="1"/>
    <n v="0"/>
    <n v="0"/>
    <m/>
    <x v="0"/>
  </r>
  <r>
    <s v="Ctrax"/>
    <s v="South America"/>
    <x v="3"/>
    <x v="0"/>
    <n v="1"/>
    <s v="Supply Chain Technologies"/>
    <s v="Food Traceability &amp; Safety"/>
    <s v="Food, Beverages &amp; Care"/>
    <m/>
    <m/>
    <n v="2012"/>
    <s v="http://www.ctrax.info"/>
    <s v="No"/>
    <s v="No"/>
    <s v="No"/>
    <s v="No"/>
    <s v="Yes"/>
    <s v="No"/>
    <s v="No"/>
    <s v="No"/>
    <n v="0"/>
    <n v="0"/>
    <n v="0"/>
    <n v="0"/>
    <n v="1"/>
    <n v="0"/>
    <n v="0"/>
    <n v="0"/>
    <s v="Juan Hasfura"/>
    <x v="1"/>
  </r>
  <r>
    <s v="Eco2mix"/>
    <s v="South America"/>
    <x v="3"/>
    <x v="0"/>
    <n v="1"/>
    <s v="Farm Mechanization &amp; Automation"/>
    <s v="Water &amp; Irrigation Systems"/>
    <s v="Permanent Crops"/>
    <m/>
    <m/>
    <n v="2015"/>
    <s v="http://www.eco2mix.com"/>
    <s v="No"/>
    <s v="No"/>
    <s v="No"/>
    <s v="No"/>
    <s v="No"/>
    <s v="No"/>
    <s v="No"/>
    <s v="No"/>
    <n v="0"/>
    <n v="0"/>
    <n v="0"/>
    <n v="0"/>
    <n v="0"/>
    <n v="0"/>
    <n v="0"/>
    <n v="0"/>
    <m/>
    <x v="2"/>
  </r>
  <r>
    <s v="Ecomida"/>
    <s v="South America"/>
    <x v="3"/>
    <x v="0"/>
    <n v="1"/>
    <s v="Innovative Food &amp; Care Products &amp; Services"/>
    <s v="Food Marketplaces, Online Groceries &amp; New Sales Channels"/>
    <s v="Food, Beverages &amp; Care"/>
    <m/>
    <m/>
    <n v="2016"/>
    <s v="http://www.ecomida.cl"/>
    <s v="No"/>
    <s v="No"/>
    <s v="No"/>
    <s v="No"/>
    <s v="No"/>
    <s v="Yes"/>
    <s v="Yes"/>
    <s v="No"/>
    <n v="0"/>
    <n v="0"/>
    <n v="0"/>
    <n v="0"/>
    <n v="0"/>
    <n v="1"/>
    <n v="1"/>
    <n v="0"/>
    <m/>
    <x v="2"/>
  </r>
  <r>
    <s v="Fishextend"/>
    <s v="South America"/>
    <x v="3"/>
    <x v="0"/>
    <n v="1"/>
    <s v="Big Data &amp; Precision Agriculture"/>
    <s v="Remote Sensors &amp; Field Monitoring"/>
    <s v="Fisheries &amp; aquaculture"/>
    <m/>
    <m/>
    <m/>
    <s v="http://www.fishextend.com"/>
    <s v="No"/>
    <s v="No"/>
    <s v="No"/>
    <s v="No"/>
    <s v="No"/>
    <s v="No"/>
    <s v="No"/>
    <s v="No"/>
    <n v="0"/>
    <n v="0"/>
    <n v="0"/>
    <n v="0"/>
    <n v="0"/>
    <n v="0"/>
    <n v="0"/>
    <n v="0"/>
    <s v="Loreto Valenzuela "/>
    <x v="1"/>
  </r>
  <r>
    <s v="Frutidron"/>
    <s v="South America"/>
    <x v="3"/>
    <x v="1"/>
    <n v="0"/>
    <s v="Farm Mechanization &amp; Automation"/>
    <s v="Labor Technologies, Robotics &amp; Autonomous Machinery"/>
    <s v="Permanent Crops"/>
    <m/>
    <m/>
    <n v="2017"/>
    <s v="http://www.facebook.com/Frutidron"/>
    <s v="No"/>
    <s v="No"/>
    <s v="No"/>
    <s v="No"/>
    <s v="Yes"/>
    <s v="No"/>
    <s v="No"/>
    <s v="No"/>
    <n v="0"/>
    <n v="0"/>
    <n v="0"/>
    <n v="0"/>
    <n v="1"/>
    <n v="0"/>
    <n v="0"/>
    <n v="0"/>
    <m/>
    <x v="2"/>
  </r>
  <r>
    <s v="Hidrograss"/>
    <s v="South America"/>
    <x v="3"/>
    <x v="0"/>
    <n v="1"/>
    <s v="Farm Mechanization &amp; Automation"/>
    <s v="Water &amp; Irrigation Systems"/>
    <s v="Fresh produce"/>
    <m/>
    <m/>
    <n v="2015"/>
    <s v="http://www.hidrograss.com"/>
    <s v="No"/>
    <s v="No"/>
    <s v="No"/>
    <s v="No"/>
    <s v="Yes"/>
    <s v="No"/>
    <s v="No"/>
    <s v="No"/>
    <n v="0"/>
    <n v="0"/>
    <n v="0"/>
    <n v="0"/>
    <n v="1"/>
    <n v="0"/>
    <n v="0"/>
    <n v="0"/>
    <m/>
    <x v="2"/>
  </r>
  <r>
    <s v="Hubcrop"/>
    <s v="South America"/>
    <x v="3"/>
    <x v="0"/>
    <n v="1"/>
    <s v="Farm Management &amp; Information &amp; Education Services"/>
    <s v="Farm Management Software &amp; Consulting Services"/>
    <s v="Permanent Crops"/>
    <m/>
    <m/>
    <n v="2014"/>
    <s v="http://www.hubcrop.com"/>
    <s v="No"/>
    <s v="No"/>
    <s v="No"/>
    <s v="No"/>
    <s v="No"/>
    <s v="No"/>
    <s v="Yes"/>
    <s v="No"/>
    <n v="0"/>
    <n v="0"/>
    <n v="0"/>
    <n v="0"/>
    <n v="0"/>
    <n v="0"/>
    <n v="1"/>
    <n v="0"/>
    <m/>
    <x v="0"/>
  </r>
  <r>
    <s v="IctioBiotic"/>
    <s v="South America"/>
    <x v="3"/>
    <x v="0"/>
    <n v="1"/>
    <s v="Genetics, Crop Protection &amp; Animal Welfare"/>
    <s v="Animal Nutrition &amp; Health"/>
    <s v="Fisheries &amp; aquaculture"/>
    <m/>
    <m/>
    <m/>
    <s v="http://www.ictiobiotic.com"/>
    <s v="No"/>
    <s v="No"/>
    <s v="No"/>
    <s v="No"/>
    <s v="No"/>
    <s v="No"/>
    <s v="No"/>
    <s v="No"/>
    <n v="0"/>
    <n v="0"/>
    <n v="0"/>
    <n v="0"/>
    <n v="0"/>
    <n v="0"/>
    <n v="0"/>
    <n v="0"/>
    <m/>
    <x v="2"/>
  </r>
  <r>
    <s v="Instacrops"/>
    <s v="South America"/>
    <x v="3"/>
    <x v="0"/>
    <n v="1"/>
    <s v="Big Data &amp; Precision Agriculture"/>
    <s v="Remote Sensors &amp; Field Monitoring"/>
    <s v="Broad Farming"/>
    <m/>
    <m/>
    <n v="2014"/>
    <s v="http://www.instacrops.com"/>
    <s v="Yes"/>
    <s v="No"/>
    <s v="Yes"/>
    <s v="No"/>
    <s v="Yes"/>
    <s v="Yes"/>
    <s v="No"/>
    <s v="No"/>
    <n v="1"/>
    <n v="0"/>
    <n v="1"/>
    <n v="0"/>
    <n v="1"/>
    <n v="1"/>
    <n v="0"/>
    <n v="0"/>
    <s v="Mario Bustamante"/>
    <x v="0"/>
  </r>
  <r>
    <s v="Intelag"/>
    <s v="South America"/>
    <x v="3"/>
    <x v="0"/>
    <n v="1"/>
    <s v="Big Data &amp; Precision Agriculture"/>
    <s v="Remote Sensors &amp; Field Monitoring"/>
    <s v="Broad Farming"/>
    <m/>
    <m/>
    <n v="2015"/>
    <s v="http://www.intelag.net"/>
    <s v="Yes"/>
    <s v="Yes"/>
    <s v="Yes"/>
    <s v="No"/>
    <s v="Yes"/>
    <s v="Yes"/>
    <s v="Yes"/>
    <s v="No"/>
    <n v="1"/>
    <n v="1"/>
    <n v="1"/>
    <n v="0"/>
    <n v="1"/>
    <n v="1"/>
    <n v="1"/>
    <n v="0"/>
    <m/>
    <x v="2"/>
  </r>
  <r>
    <s v="Inveran"/>
    <s v="South America"/>
    <x v="3"/>
    <x v="0"/>
    <n v="1"/>
    <s v="Genetics, Crop Protection &amp; Animal Welfare"/>
    <s v="Biologicals (Biostimulants, Biopesticides, Biofertilizers)"/>
    <s v="Broad Farming"/>
    <m/>
    <m/>
    <n v="2014"/>
    <s v="http://www.inverancorp.com"/>
    <s v="No"/>
    <s v="No"/>
    <s v="No"/>
    <s v="No"/>
    <s v="No"/>
    <s v="No"/>
    <s v="No"/>
    <s v="No"/>
    <n v="0"/>
    <n v="0"/>
    <n v="0"/>
    <n v="0"/>
    <n v="0"/>
    <n v="0"/>
    <n v="0"/>
    <n v="0"/>
    <m/>
    <x v="2"/>
  </r>
  <r>
    <s v="LemSystems"/>
    <s v="South America"/>
    <x v="3"/>
    <x v="0"/>
    <n v="1"/>
    <s v="Big Data &amp; Precision Agriculture"/>
    <s v="Remote Sensors &amp; Field Monitoring"/>
    <s v="Permanent Crops"/>
    <m/>
    <m/>
    <n v="2010"/>
    <s v="http://www.lemsystem.com"/>
    <s v="No"/>
    <s v="No"/>
    <s v="No"/>
    <s v="No"/>
    <s v="Yes"/>
    <s v="Yes"/>
    <s v="Yes"/>
    <s v="No"/>
    <n v="0"/>
    <n v="0"/>
    <n v="0"/>
    <n v="0"/>
    <n v="1"/>
    <n v="1"/>
    <n v="1"/>
    <n v="0"/>
    <m/>
    <x v="0"/>
  </r>
  <r>
    <s v="Likid (Aquacents)"/>
    <s v="South America"/>
    <x v="3"/>
    <x v="0"/>
    <n v="1"/>
    <s v="Farm Mechanization &amp; Automation"/>
    <s v="Water &amp; Irrigation Systems"/>
    <s v="Broad Farming"/>
    <m/>
    <m/>
    <n v="2018"/>
    <s v="http://www.likid.cl"/>
    <s v="No"/>
    <s v="No"/>
    <s v="No"/>
    <s v="No"/>
    <s v="No"/>
    <s v="No"/>
    <s v="No"/>
    <s v="No"/>
    <n v="0"/>
    <n v="0"/>
    <n v="0"/>
    <n v="0"/>
    <n v="0"/>
    <n v="0"/>
    <n v="0"/>
    <n v="0"/>
    <m/>
    <x v="0"/>
  </r>
  <r>
    <s v="Munani"/>
    <s v="South America"/>
    <x v="3"/>
    <x v="0"/>
    <n v="1"/>
    <s v="Innovative Food &amp; Care Products &amp; Services"/>
    <s v="Sustainable Proteins"/>
    <s v="Food, Beverages &amp; Care"/>
    <m/>
    <m/>
    <n v="2014"/>
    <s v="http://www.munani.cl"/>
    <s v="No"/>
    <s v="No"/>
    <s v="No"/>
    <s v="No"/>
    <s v="No"/>
    <s v="No"/>
    <s v="No"/>
    <s v="No"/>
    <n v="0"/>
    <n v="0"/>
    <n v="0"/>
    <n v="0"/>
    <n v="0"/>
    <n v="0"/>
    <n v="0"/>
    <n v="0"/>
    <m/>
    <x v="2"/>
  </r>
  <r>
    <s v="neltu.me"/>
    <s v="South America"/>
    <x v="3"/>
    <x v="0"/>
    <n v="1"/>
    <s v="Big Data &amp; Precision Agriculture"/>
    <s v="Remote Sensors &amp; Field Monitoring"/>
    <s v="Permanent Crops"/>
    <m/>
    <m/>
    <n v="2018"/>
    <s v="http://www.neltu.me"/>
    <s v="Yes"/>
    <s v="Yes"/>
    <s v="No"/>
    <s v="No"/>
    <s v="Yes"/>
    <s v="Yes"/>
    <s v="No"/>
    <s v="No"/>
    <n v="1"/>
    <n v="1"/>
    <n v="0"/>
    <n v="0"/>
    <n v="1"/>
    <n v="1"/>
    <n v="0"/>
    <n v="0"/>
    <m/>
    <x v="2"/>
  </r>
  <r>
    <s v="NEOAG"/>
    <s v="South America"/>
    <x v="3"/>
    <x v="0"/>
    <n v="1"/>
    <s v="Big Data &amp; Precision Agriculture"/>
    <s v="Integrated Hardware &amp; Software Solutions (IoT)"/>
    <s v="Broad Farming"/>
    <m/>
    <m/>
    <n v="2004"/>
    <s v="http://www.neoag.net"/>
    <s v="Yes"/>
    <s v="No"/>
    <s v="No"/>
    <s v="No"/>
    <s v="Yes"/>
    <s v="Yes"/>
    <s v="No"/>
    <s v="No"/>
    <n v="1"/>
    <n v="0"/>
    <n v="0"/>
    <n v="0"/>
    <n v="1"/>
    <n v="1"/>
    <n v="0"/>
    <n v="0"/>
    <m/>
    <x v="2"/>
  </r>
  <r>
    <s v="NotCo"/>
    <s v="South America"/>
    <x v="3"/>
    <x v="0"/>
    <n v="1"/>
    <s v="Innovative Food &amp; Care Products &amp; Services"/>
    <s v="Sustainable Proteins"/>
    <s v="Food, Beverages &amp; Care"/>
    <m/>
    <m/>
    <n v="2015"/>
    <s v="http://www.thenotcompany.com"/>
    <s v="No"/>
    <s v="No"/>
    <s v="Yes"/>
    <s v="No"/>
    <s v="No"/>
    <s v="No"/>
    <s v="No"/>
    <s v="No"/>
    <n v="0"/>
    <n v="0"/>
    <n v="1"/>
    <n v="0"/>
    <n v="0"/>
    <n v="0"/>
    <n v="0"/>
    <n v="0"/>
    <s v="Matías​ ​Muchnick"/>
    <x v="0"/>
  </r>
  <r>
    <s v="Novalact Life Sciences"/>
    <s v="South America"/>
    <x v="3"/>
    <x v="0"/>
    <n v="1"/>
    <s v="Innovative Food &amp; Care Products &amp; Services"/>
    <s v="New Ingredients &amp; Flavors"/>
    <s v="Food, Beverages &amp; Care"/>
    <m/>
    <m/>
    <n v="2014"/>
    <s v="http://www.novalact.com"/>
    <s v="No"/>
    <s v="No"/>
    <s v="No"/>
    <s v="No"/>
    <s v="No"/>
    <s v="No"/>
    <s v="No"/>
    <s v="No"/>
    <n v="0"/>
    <n v="0"/>
    <n v="0"/>
    <n v="0"/>
    <n v="0"/>
    <n v="0"/>
    <n v="0"/>
    <n v="0"/>
    <s v="Leonardo Nunes Ricucci"/>
    <x v="0"/>
  </r>
  <r>
    <s v="Pall Agrotechnology"/>
    <s v="South America"/>
    <x v="3"/>
    <x v="0"/>
    <n v="1"/>
    <s v="Farm Management &amp; Information &amp; Education Services"/>
    <s v="Farm Management Software &amp; Consulting Services"/>
    <s v="Permanent Crops"/>
    <m/>
    <m/>
    <s v="1990s"/>
    <s v="http://www.pall-agro.com"/>
    <s v="No"/>
    <s v="No"/>
    <s v="No"/>
    <s v="No"/>
    <s v="Yes"/>
    <s v="No"/>
    <s v="No"/>
    <s v="No"/>
    <n v="0"/>
    <n v="0"/>
    <n v="0"/>
    <n v="0"/>
    <n v="1"/>
    <n v="0"/>
    <n v="0"/>
    <n v="0"/>
    <m/>
    <x v="0"/>
  </r>
  <r>
    <s v="Phage Technologies S.A."/>
    <s v="South America"/>
    <x v="3"/>
    <x v="0"/>
    <n v="1"/>
    <s v="Genetics, Crop Protection &amp; Animal Welfare"/>
    <s v="Animal Nutrition &amp; Health"/>
    <s v="Livestock"/>
    <s v="Dairy"/>
    <m/>
    <n v="2010"/>
    <s v="http://www.pht.cl"/>
    <s v="No"/>
    <s v="No"/>
    <s v="No"/>
    <s v="No"/>
    <s v="No"/>
    <s v="No"/>
    <s v="No"/>
    <s v="No"/>
    <n v="0"/>
    <n v="0"/>
    <n v="0"/>
    <n v="0"/>
    <n v="0"/>
    <n v="0"/>
    <n v="0"/>
    <n v="0"/>
    <s v="Hans Pieringer"/>
    <x v="0"/>
  </r>
  <r>
    <s v="Polynatural"/>
    <s v="South America"/>
    <x v="3"/>
    <x v="0"/>
    <n v="1"/>
    <s v="Supply Chain Technologies"/>
    <s v="Active &amp; Intelligent Conditioning &amp; Packaging"/>
    <s v="Permanent Crops"/>
    <m/>
    <m/>
    <n v="2015"/>
    <s v="http://www.polynatural.cl"/>
    <s v="No"/>
    <s v="No"/>
    <s v="No"/>
    <s v="No"/>
    <s v="No"/>
    <s v="No"/>
    <s v="No"/>
    <s v="No"/>
    <n v="0"/>
    <n v="0"/>
    <n v="0"/>
    <n v="0"/>
    <n v="0"/>
    <n v="0"/>
    <n v="0"/>
    <n v="0"/>
    <m/>
    <x v="0"/>
  </r>
  <r>
    <s v="Protome"/>
    <s v="South America"/>
    <x v="3"/>
    <x v="0"/>
    <n v="1"/>
    <s v="Supply Chain Technologies"/>
    <s v="Food Traceability &amp; Safety"/>
    <s v="Broad Farming"/>
    <m/>
    <m/>
    <n v="2016"/>
    <s v="http://www.protome.cl"/>
    <s v="No"/>
    <s v="No"/>
    <s v="No"/>
    <s v="No"/>
    <s v="No"/>
    <s v="No"/>
    <s v="No"/>
    <s v="No"/>
    <n v="0"/>
    <n v="0"/>
    <n v="0"/>
    <n v="0"/>
    <n v="0"/>
    <n v="0"/>
    <n v="0"/>
    <n v="0"/>
    <s v="Francisco Altimiras"/>
    <x v="0"/>
  </r>
  <r>
    <s v="Reset Technologies"/>
    <s v="South America"/>
    <x v="3"/>
    <x v="0"/>
    <n v="1"/>
    <s v="Farm Management &amp; Information &amp; Education Services"/>
    <s v="Farm Management Software &amp; Consulting Services"/>
    <s v="Broad Farming"/>
    <m/>
    <m/>
    <n v="2014"/>
    <s v="http://www.reset.cl"/>
    <s v="No"/>
    <s v="No"/>
    <s v="No"/>
    <s v="No"/>
    <s v="No"/>
    <s v="No"/>
    <s v="Yes"/>
    <s v="No"/>
    <n v="0"/>
    <n v="0"/>
    <n v="0"/>
    <n v="0"/>
    <n v="0"/>
    <n v="0"/>
    <n v="1"/>
    <n v="0"/>
    <m/>
    <x v="2"/>
  </r>
  <r>
    <s v="Rhizomics Biotech"/>
    <s v="South America"/>
    <x v="3"/>
    <x v="0"/>
    <n v="1"/>
    <s v="Genetics, Crop Protection &amp; Animal Welfare"/>
    <s v="Biologicals (Biostimulants, Biopesticides, Biofertilizers)"/>
    <s v="Broad Farming"/>
    <m/>
    <m/>
    <n v="2015"/>
    <s v="http://www.rhizomicsbiotech.com"/>
    <s v="No"/>
    <s v="No"/>
    <s v="No"/>
    <s v="No"/>
    <s v="No"/>
    <s v="No"/>
    <s v="No"/>
    <s v="No"/>
    <n v="0"/>
    <n v="0"/>
    <n v="0"/>
    <n v="0"/>
    <n v="0"/>
    <n v="0"/>
    <n v="0"/>
    <n v="0"/>
    <m/>
    <x v="1"/>
  </r>
  <r>
    <s v="SmartHarvest"/>
    <s v="South America"/>
    <x v="3"/>
    <x v="0"/>
    <n v="1"/>
    <s v="Farm Mechanization &amp; Automation"/>
    <s v="Labor Technologies, Robotics &amp; Autonomous Machinery"/>
    <s v="Permanent Crops"/>
    <m/>
    <m/>
    <n v="2012"/>
    <s v="http://www.smartharvest.cl"/>
    <s v="Yes"/>
    <s v="No"/>
    <s v="No"/>
    <s v="No"/>
    <s v="Yes"/>
    <s v="Yes"/>
    <s v="Yes"/>
    <s v="No"/>
    <n v="1"/>
    <n v="0"/>
    <n v="0"/>
    <n v="0"/>
    <n v="1"/>
    <n v="1"/>
    <n v="1"/>
    <n v="0"/>
    <m/>
    <x v="2"/>
  </r>
  <r>
    <s v="SwineSmart"/>
    <s v="South America"/>
    <x v="3"/>
    <x v="0"/>
    <n v="1"/>
    <s v="Big Data &amp; Precision Agriculture"/>
    <s v="Integrated Hardware &amp; Software Solutions (IoT)"/>
    <s v="Livestock"/>
    <s v="Pork"/>
    <m/>
    <m/>
    <s v="http://www.swinesmart.com"/>
    <s v="Yes"/>
    <s v="No"/>
    <s v="No"/>
    <s v="No"/>
    <s v="No"/>
    <s v="No"/>
    <s v="No"/>
    <s v="No"/>
    <n v="1"/>
    <n v="0"/>
    <n v="0"/>
    <n v="0"/>
    <n v="0"/>
    <n v="0"/>
    <n v="0"/>
    <n v="0"/>
    <m/>
    <x v="2"/>
  </r>
  <r>
    <s v="TCIT Web Solutions"/>
    <s v="South America"/>
    <x v="3"/>
    <x v="0"/>
    <n v="1"/>
    <s v="Farm Management &amp; Information &amp; Education Services"/>
    <s v="Farm Management Software &amp; Consulting Services"/>
    <s v="Permanent Crops"/>
    <m/>
    <m/>
    <n v="2013"/>
    <s v="http://www.tcit.cl"/>
    <s v="Yes"/>
    <s v="No"/>
    <s v="No"/>
    <s v="No"/>
    <s v="No"/>
    <s v="No"/>
    <s v="No"/>
    <s v="No"/>
    <n v="1"/>
    <n v="0"/>
    <n v="0"/>
    <n v="0"/>
    <n v="0"/>
    <n v="0"/>
    <n v="0"/>
    <n v="0"/>
    <s v="Tomás Charad"/>
    <x v="0"/>
  </r>
  <r>
    <s v="Tecnovum"/>
    <s v="South America"/>
    <x v="3"/>
    <x v="0"/>
    <n v="1"/>
    <s v="Big Data &amp; Precision Agriculture"/>
    <s v="Integrated Hardware &amp; Software Solutions (IoT)"/>
    <s v="Broad Farming"/>
    <m/>
    <m/>
    <m/>
    <s v="http://www.tecnovum.cl"/>
    <s v="Yes"/>
    <s v="Yes"/>
    <s v="No"/>
    <s v="No"/>
    <s v="Yes"/>
    <s v="Yes"/>
    <s v="No"/>
    <s v="No"/>
    <n v="1"/>
    <n v="1"/>
    <n v="0"/>
    <n v="0"/>
    <n v="1"/>
    <n v="1"/>
    <n v="0"/>
    <n v="0"/>
    <m/>
    <x v="2"/>
  </r>
  <r>
    <s v="Top Harvest"/>
    <s v="South America"/>
    <x v="3"/>
    <x v="0"/>
    <n v="1"/>
    <s v="Big Data &amp; Precision Agriculture"/>
    <s v="Data Analytics &amp; Decision Support Technologies"/>
    <s v="Permanent Crops"/>
    <m/>
    <m/>
    <n v="2008"/>
    <s v="http://www.topharvest.cl"/>
    <s v="No"/>
    <s v="No"/>
    <s v="No"/>
    <s v="No"/>
    <s v="Yes"/>
    <s v="Yes"/>
    <s v="Yes"/>
    <s v="No"/>
    <n v="0"/>
    <n v="0"/>
    <n v="0"/>
    <n v="0"/>
    <n v="1"/>
    <n v="1"/>
    <n v="1"/>
    <n v="0"/>
    <m/>
    <x v="0"/>
  </r>
  <r>
    <s v="UAV-IQ"/>
    <s v="South America"/>
    <x v="3"/>
    <x v="0"/>
    <n v="1"/>
    <s v="Big Data &amp; Precision Agriculture"/>
    <s v="Drones &amp; Satellite Imagery"/>
    <s v="Permanent Crops"/>
    <m/>
    <m/>
    <n v="2015"/>
    <s v="http://www.uav-iq.farm"/>
    <s v="No"/>
    <s v="No"/>
    <s v="No"/>
    <s v="No"/>
    <s v="Yes"/>
    <s v="No"/>
    <s v="No"/>
    <s v="No"/>
    <n v="0"/>
    <n v="0"/>
    <n v="0"/>
    <n v="0"/>
    <n v="1"/>
    <n v="0"/>
    <n v="0"/>
    <n v="0"/>
    <s v="Andreas Neuman"/>
    <x v="0"/>
  </r>
  <r>
    <s v="WiseConn"/>
    <s v="South America"/>
    <x v="3"/>
    <x v="0"/>
    <n v="1"/>
    <s v="Farm Mechanization &amp; Automation"/>
    <s v="Water &amp; Irrigation Systems"/>
    <s v="Permanent Crops"/>
    <m/>
    <m/>
    <n v="2006"/>
    <s v="http://www.wiseconn.cl"/>
    <s v="Yes"/>
    <s v="No"/>
    <s v="No"/>
    <s v="No"/>
    <s v="Yes"/>
    <s v="Yes"/>
    <s v="No"/>
    <s v="No"/>
    <n v="1"/>
    <n v="0"/>
    <n v="0"/>
    <n v="0"/>
    <n v="1"/>
    <n v="1"/>
    <n v="0"/>
    <n v="0"/>
    <s v="Cristóbal Rivas"/>
    <x v="2"/>
  </r>
  <r>
    <s v="Advector"/>
    <s v="South America"/>
    <x v="4"/>
    <x v="0"/>
    <n v="1"/>
    <s v="Big Data &amp; Precision Agriculture"/>
    <s v="Drones &amp; Satellite Imagery"/>
    <s v="Broad Farming"/>
    <m/>
    <m/>
    <n v="2010"/>
    <s v="http://www.advector.co"/>
    <s v="No"/>
    <s v="No"/>
    <s v="No"/>
    <s v="No"/>
    <s v="Yes"/>
    <s v="Yes"/>
    <s v="No"/>
    <s v="No"/>
    <n v="0"/>
    <n v="0"/>
    <n v="0"/>
    <n v="0"/>
    <n v="1"/>
    <n v="1"/>
    <n v="0"/>
    <n v="0"/>
    <s v="Fernando Escobar"/>
    <x v="0"/>
  </r>
  <r>
    <s v="Agrapp"/>
    <s v="South America"/>
    <x v="4"/>
    <x v="0"/>
    <n v="1"/>
    <s v="Trading Platforms, Outsourcing and Financing"/>
    <s v="Innovative Payment, Financing &amp; Marketing Platforms"/>
    <s v="Broad Farming"/>
    <m/>
    <m/>
    <n v="2017"/>
    <s v="http://www.agrapp.co"/>
    <s v="No"/>
    <s v="No"/>
    <s v="No"/>
    <s v="No"/>
    <s v="No"/>
    <s v="No"/>
    <s v="No"/>
    <s v="No"/>
    <n v="0"/>
    <n v="0"/>
    <n v="0"/>
    <n v="0"/>
    <n v="0"/>
    <n v="0"/>
    <n v="0"/>
    <n v="0"/>
    <s v="David Duarte"/>
    <x v="0"/>
  </r>
  <r>
    <s v="Agro Market"/>
    <s v="South America"/>
    <x v="4"/>
    <x v="0"/>
    <n v="1"/>
    <s v="Trading Platforms, Outsourcing and Financing"/>
    <s v="Marketplaces for Inputs, Products &amp; Services"/>
    <s v="Broad Farming"/>
    <m/>
    <m/>
    <n v="2012"/>
    <s v="http://www.agromk.com"/>
    <s v="No"/>
    <s v="No"/>
    <s v="No"/>
    <s v="No"/>
    <s v="No"/>
    <s v="No"/>
    <s v="No"/>
    <s v="No"/>
    <n v="0"/>
    <n v="0"/>
    <n v="0"/>
    <n v="0"/>
    <n v="0"/>
    <n v="0"/>
    <n v="0"/>
    <n v="0"/>
    <m/>
    <x v="0"/>
  </r>
  <r>
    <s v="Agrocontrol"/>
    <s v="South America"/>
    <x v="4"/>
    <x v="0"/>
    <n v="1"/>
    <s v="Farm Management &amp; Information &amp; Education Services"/>
    <s v="Farm Management Software &amp; Consulting Services"/>
    <s v="Broad Farming"/>
    <m/>
    <m/>
    <n v="2014"/>
    <s v="http://www.cetoco.com"/>
    <s v="No"/>
    <s v="No"/>
    <s v="No"/>
    <s v="No"/>
    <s v="No"/>
    <s v="Yes"/>
    <s v="Yes"/>
    <s v="No"/>
    <n v="0"/>
    <n v="0"/>
    <n v="0"/>
    <n v="0"/>
    <n v="0"/>
    <n v="1"/>
    <n v="1"/>
    <n v="0"/>
    <m/>
    <x v="2"/>
  </r>
  <r>
    <s v="AgroLevels"/>
    <s v="South America"/>
    <x v="4"/>
    <x v="0"/>
    <n v="1"/>
    <s v="Farm Management &amp; Information &amp; Education Services"/>
    <s v="Farm Management Software &amp; Consulting Services"/>
    <s v="Broad Farming"/>
    <m/>
    <m/>
    <n v="2014"/>
    <s v="http://www.agrolevels.com"/>
    <s v="No"/>
    <s v="No"/>
    <s v="No"/>
    <s v="No"/>
    <s v="No"/>
    <s v="No"/>
    <s v="Yes"/>
    <s v="No"/>
    <n v="0"/>
    <n v="0"/>
    <n v="0"/>
    <n v="0"/>
    <n v="0"/>
    <n v="0"/>
    <n v="1"/>
    <n v="0"/>
    <m/>
    <x v="0"/>
  </r>
  <r>
    <s v="Agromall"/>
    <s v="South America"/>
    <x v="4"/>
    <x v="0"/>
    <n v="1"/>
    <s v="Trading Platforms, Outsourcing and Financing"/>
    <s v="Marketplaces for Inputs, Products &amp; Services"/>
    <s v="Broad Farming"/>
    <m/>
    <m/>
    <n v="2014"/>
    <s v="http://www.agromall.com"/>
    <s v="No"/>
    <s v="No"/>
    <s v="No"/>
    <s v="No"/>
    <s v="No"/>
    <s v="No"/>
    <s v="No"/>
    <s v="No"/>
    <n v="0"/>
    <n v="0"/>
    <n v="0"/>
    <n v="0"/>
    <n v="0"/>
    <n v="0"/>
    <n v="0"/>
    <n v="0"/>
    <s v="Camilo Reyes"/>
    <x v="0"/>
  </r>
  <r>
    <s v="Agrowin"/>
    <s v="South America"/>
    <x v="4"/>
    <x v="0"/>
    <n v="1"/>
    <s v="Farm Management &amp; Information &amp; Education Services"/>
    <s v="Farm Management Software &amp; Consulting Services"/>
    <s v="Broad Farming"/>
    <m/>
    <m/>
    <m/>
    <s v="http://www.agrowin.com"/>
    <s v="No"/>
    <s v="No"/>
    <s v="No"/>
    <s v="No"/>
    <s v="No"/>
    <s v="No"/>
    <s v="No"/>
    <s v="No"/>
    <n v="0"/>
    <n v="0"/>
    <n v="0"/>
    <n v="0"/>
    <n v="0"/>
    <n v="0"/>
    <n v="0"/>
    <n v="0"/>
    <m/>
    <x v="2"/>
  </r>
  <r>
    <s v="Agruppa"/>
    <s v="South America"/>
    <x v="4"/>
    <x v="0"/>
    <n v="1"/>
    <s v="Trading Platforms, Outsourcing and Financing"/>
    <s v="Marketplaces for Inputs, Products &amp; Services"/>
    <s v="Fresh produce"/>
    <m/>
    <m/>
    <n v="2015"/>
    <s v="http://www.agruppa.co"/>
    <s v="No"/>
    <s v="No"/>
    <s v="No"/>
    <s v="No"/>
    <s v="No"/>
    <s v="No"/>
    <s v="Yes"/>
    <s v="No"/>
    <n v="0"/>
    <n v="0"/>
    <n v="0"/>
    <n v="0"/>
    <n v="0"/>
    <n v="0"/>
    <n v="1"/>
    <n v="0"/>
    <s v="Carolina Medina"/>
    <x v="1"/>
  </r>
  <r>
    <s v="Bialtec"/>
    <s v="South America"/>
    <x v="4"/>
    <x v="0"/>
    <n v="1"/>
    <s v="Innovative Food &amp; Care Products &amp; Services"/>
    <s v="Innovative Food Processing"/>
    <s v="Food, Beverages &amp; Care"/>
    <m/>
    <m/>
    <n v="2011"/>
    <s v="http://www.bialtec.co"/>
    <s v="No"/>
    <s v="No"/>
    <s v="No"/>
    <s v="No"/>
    <s v="No"/>
    <s v="No"/>
    <s v="No"/>
    <s v="No"/>
    <n v="0"/>
    <n v="0"/>
    <n v="0"/>
    <n v="0"/>
    <n v="0"/>
    <n v="0"/>
    <n v="0"/>
    <n v="0"/>
    <m/>
    <x v="2"/>
  </r>
  <r>
    <s v="Coffee Agenda"/>
    <s v="South America"/>
    <x v="4"/>
    <x v="0"/>
    <n v="1"/>
    <s v="Farm Management &amp; Information &amp; Education Services"/>
    <s v="Farm Management Software &amp; Consulting Services"/>
    <s v="Specialty crops"/>
    <m/>
    <s v="Coffee"/>
    <n v="2015"/>
    <s v="http://www.buxtar.co/agenda-cafetera"/>
    <s v="No"/>
    <s v="No"/>
    <s v="No"/>
    <s v="No"/>
    <s v="No"/>
    <s v="No"/>
    <s v="Yes"/>
    <s v="No"/>
    <n v="0"/>
    <n v="0"/>
    <n v="0"/>
    <n v="0"/>
    <n v="0"/>
    <n v="0"/>
    <n v="1"/>
    <n v="0"/>
    <m/>
    <x v="2"/>
  </r>
  <r>
    <s v="Comerxión - Software de Gestión Piscícola"/>
    <s v="South America"/>
    <x v="4"/>
    <x v="0"/>
    <n v="1"/>
    <s v="Farm Management &amp; Information &amp; Education Services"/>
    <s v="Farm Management Software &amp; Consulting Services"/>
    <s v="Fisheries &amp; aquaculture"/>
    <m/>
    <m/>
    <n v="2017"/>
    <s v="http://www.sistemasgp.com"/>
    <s v="No"/>
    <s v="No"/>
    <s v="No"/>
    <s v="No"/>
    <s v="No"/>
    <s v="No"/>
    <s v="No"/>
    <s v="No"/>
    <n v="0"/>
    <n v="0"/>
    <n v="0"/>
    <n v="0"/>
    <n v="0"/>
    <n v="0"/>
    <n v="0"/>
    <n v="0"/>
    <m/>
    <x v="2"/>
  </r>
  <r>
    <s v="Comproagro"/>
    <s v="South America"/>
    <x v="4"/>
    <x v="0"/>
    <n v="1"/>
    <s v="Trading Platforms, Outsourcing and Financing"/>
    <s v="Marketplaces for Inputs, Products &amp; Services"/>
    <s v="Fresh produce"/>
    <m/>
    <m/>
    <n v="2014"/>
    <s v="http://www.comproagro.com"/>
    <s v="No"/>
    <s v="No"/>
    <s v="No"/>
    <s v="No"/>
    <s v="No"/>
    <s v="No"/>
    <s v="No"/>
    <s v="No"/>
    <n v="0"/>
    <n v="0"/>
    <n v="0"/>
    <n v="0"/>
    <n v="0"/>
    <n v="0"/>
    <n v="0"/>
    <n v="0"/>
    <m/>
    <x v="2"/>
  </r>
  <r>
    <s v="Croper"/>
    <s v="South America"/>
    <x v="4"/>
    <x v="0"/>
    <n v="1"/>
    <s v="Trading Platforms, Outsourcing and Financing"/>
    <s v="Marketplaces for Inputs, Products &amp; Services"/>
    <s v="Broad Farming"/>
    <m/>
    <m/>
    <n v="2016"/>
    <s v="http://www.croper.co"/>
    <s v="No"/>
    <s v="No"/>
    <s v="No"/>
    <s v="No"/>
    <s v="No"/>
    <s v="No"/>
    <s v="No"/>
    <s v="No"/>
    <n v="0"/>
    <n v="0"/>
    <n v="0"/>
    <n v="0"/>
    <n v="0"/>
    <n v="0"/>
    <n v="0"/>
    <n v="0"/>
    <s v="Ricardo Jaramillo"/>
    <x v="0"/>
  </r>
  <r>
    <s v="Cultivando Futuro"/>
    <s v="South America"/>
    <x v="4"/>
    <x v="0"/>
    <n v="1"/>
    <s v="Trading Platforms, Outsourcing and Financing"/>
    <s v="Marketplaces for Inputs, Products &amp; Services"/>
    <s v="Broad Farming"/>
    <m/>
    <m/>
    <n v="2017"/>
    <s v="http://www.cultivandofuturo.com"/>
    <s v="No"/>
    <s v="No"/>
    <s v="No"/>
    <s v="No"/>
    <s v="No"/>
    <s v="No"/>
    <s v="No"/>
    <s v="No"/>
    <n v="0"/>
    <n v="0"/>
    <n v="0"/>
    <n v="0"/>
    <n v="0"/>
    <n v="0"/>
    <n v="0"/>
    <n v="0"/>
    <s v="Darío González"/>
    <x v="0"/>
  </r>
  <r>
    <s v="Ecotecma"/>
    <s v="South America"/>
    <x v="4"/>
    <x v="0"/>
    <n v="1"/>
    <s v="Farm Management &amp; Information &amp; Education Services"/>
    <s v="Farm Management Software &amp; Consulting Services"/>
    <s v="Broad Farming"/>
    <m/>
    <m/>
    <n v="2014"/>
    <s v="http://www.ecotecma.com.co"/>
    <s v="No"/>
    <s v="No"/>
    <s v="No"/>
    <s v="No"/>
    <s v="No"/>
    <s v="No"/>
    <s v="No"/>
    <s v="No"/>
    <n v="0"/>
    <n v="0"/>
    <n v="0"/>
    <n v="0"/>
    <n v="0"/>
    <n v="0"/>
    <n v="0"/>
    <n v="0"/>
    <m/>
    <x v="2"/>
  </r>
  <r>
    <s v="Farmapp"/>
    <s v="South America"/>
    <x v="4"/>
    <x v="0"/>
    <n v="1"/>
    <s v="Big Data &amp; Precision Agriculture"/>
    <s v="Data Analytics &amp; Decision Support Technologies"/>
    <s v="Specialty crops"/>
    <m/>
    <m/>
    <n v="2011"/>
    <s v="http://www.farmappweb.com"/>
    <s v="Yes"/>
    <s v="Yes"/>
    <s v="No"/>
    <s v="No"/>
    <s v="Yes"/>
    <s v="Yes"/>
    <s v="Yes"/>
    <s v="No"/>
    <n v="1"/>
    <n v="1"/>
    <n v="0"/>
    <n v="0"/>
    <n v="1"/>
    <n v="1"/>
    <n v="1"/>
    <n v="0"/>
    <m/>
    <x v="2"/>
  </r>
  <r>
    <s v="Frubana"/>
    <s v="South America"/>
    <x v="4"/>
    <x v="0"/>
    <n v="1"/>
    <s v="Innovative Food &amp; Care Products &amp; Services"/>
    <s v="Farm to Consumer Marketing"/>
    <s v="Fresh produce"/>
    <m/>
    <m/>
    <n v="2018"/>
    <s v="http://www.frubana.com"/>
    <s v="No"/>
    <s v="No"/>
    <s v="No"/>
    <s v="No"/>
    <s v="No"/>
    <s v="Yes"/>
    <s v="Yes"/>
    <s v="No"/>
    <n v="0"/>
    <n v="0"/>
    <n v="0"/>
    <n v="0"/>
    <n v="0"/>
    <n v="1"/>
    <n v="1"/>
    <n v="0"/>
    <s v="Fabian Gómez"/>
    <x v="0"/>
  </r>
  <r>
    <s v="Grou"/>
    <s v="South America"/>
    <x v="4"/>
    <x v="0"/>
    <n v="1"/>
    <s v="Innovative Food &amp; Care Products &amp; Services"/>
    <s v="Farm to Consumer Marketing"/>
    <s v="Fresh produce"/>
    <m/>
    <m/>
    <n v="2015"/>
    <s v="http://www.groulatam.com"/>
    <s v="No"/>
    <s v="No"/>
    <s v="No"/>
    <s v="No"/>
    <s v="No"/>
    <s v="No"/>
    <s v="No"/>
    <s v="No"/>
    <n v="0"/>
    <n v="0"/>
    <n v="0"/>
    <n v="0"/>
    <n v="0"/>
    <n v="0"/>
    <n v="0"/>
    <n v="0"/>
    <s v="Pablo Jaramillo"/>
    <x v="0"/>
  </r>
  <r>
    <s v="IncluirTec"/>
    <s v="South America"/>
    <x v="4"/>
    <x v="0"/>
    <n v="1"/>
    <s v="Trading Platforms, Outsourcing and Financing"/>
    <s v="Innovative Payment, Financing &amp; Marketing Platforms"/>
    <s v="Broad Farming"/>
    <m/>
    <m/>
    <n v="2015"/>
    <s v="http://www.incluirtec.co"/>
    <s v="No"/>
    <s v="No"/>
    <s v="No"/>
    <s v="No"/>
    <s v="No"/>
    <s v="No"/>
    <s v="Yes"/>
    <s v="No"/>
    <n v="0"/>
    <n v="0"/>
    <n v="0"/>
    <n v="0"/>
    <n v="0"/>
    <n v="0"/>
    <n v="1"/>
    <n v="0"/>
    <m/>
    <x v="2"/>
  </r>
  <r>
    <s v="Lynks"/>
    <s v="South America"/>
    <x v="4"/>
    <x v="0"/>
    <n v="1"/>
    <s v="Big Data &amp; Precision Agriculture"/>
    <s v="Remote Sensors &amp; Field Monitoring"/>
    <s v="Broad Farming"/>
    <m/>
    <m/>
    <n v="2010"/>
    <s v="http://www.lynks.com.co"/>
    <s v="Yes"/>
    <s v="No"/>
    <s v="No"/>
    <s v="No"/>
    <s v="Yes"/>
    <s v="Yes"/>
    <s v="Yes"/>
    <s v="No"/>
    <n v="1"/>
    <n v="0"/>
    <n v="0"/>
    <n v="0"/>
    <n v="1"/>
    <n v="1"/>
    <n v="1"/>
    <n v="0"/>
    <m/>
    <x v="2"/>
  </r>
  <r>
    <s v="Mercadoni"/>
    <s v="South America"/>
    <x v="4"/>
    <x v="0"/>
    <n v="1"/>
    <s v="Innovative Food &amp; Care Products &amp; Services"/>
    <s v="Online groceries"/>
    <s v="Food, Beverages &amp; Care"/>
    <m/>
    <m/>
    <n v="2015"/>
    <s v="http://www.mercadoni.com.co"/>
    <s v="No"/>
    <s v="No"/>
    <s v="No"/>
    <s v="No"/>
    <s v="No"/>
    <s v="No"/>
    <s v="Yes"/>
    <s v="No"/>
    <n v="0"/>
    <n v="0"/>
    <n v="0"/>
    <n v="0"/>
    <n v="0"/>
    <n v="0"/>
    <n v="1"/>
    <n v="0"/>
    <m/>
    <x v="2"/>
  </r>
  <r>
    <s v="Siembraviva"/>
    <s v="South America"/>
    <x v="4"/>
    <x v="0"/>
    <n v="1"/>
    <s v="Innovative Food &amp; Care Products &amp; Services"/>
    <s v="Farm to Consumer Marketing"/>
    <s v="Fresh produce"/>
    <m/>
    <m/>
    <n v="2013"/>
    <s v="http://www.siembraviva.com"/>
    <s v="No"/>
    <s v="No"/>
    <s v="No"/>
    <s v="No"/>
    <s v="No"/>
    <s v="No"/>
    <s v="Yes"/>
    <s v="No"/>
    <n v="0"/>
    <n v="0"/>
    <n v="0"/>
    <n v="0"/>
    <n v="0"/>
    <n v="0"/>
    <n v="1"/>
    <n v="0"/>
    <m/>
    <x v="2"/>
  </r>
  <r>
    <s v="Simple Agri"/>
    <s v="South America"/>
    <x v="4"/>
    <x v="0"/>
    <n v="1"/>
    <s v="Farm Management &amp; Information &amp; Education Services"/>
    <s v="Farm Management Software &amp; Consulting Services"/>
    <s v="Broad Farming"/>
    <m/>
    <m/>
    <n v="2014"/>
    <s v="http://www.simpleagri.com"/>
    <s v="No"/>
    <s v="No"/>
    <s v="No"/>
    <s v="No"/>
    <s v="No"/>
    <s v="No"/>
    <s v="No"/>
    <s v="No"/>
    <n v="0"/>
    <n v="0"/>
    <n v="0"/>
    <n v="0"/>
    <n v="0"/>
    <n v="0"/>
    <n v="0"/>
    <n v="0"/>
    <m/>
    <x v="2"/>
  </r>
  <r>
    <s v="Sioma"/>
    <s v="South America"/>
    <x v="4"/>
    <x v="0"/>
    <n v="1"/>
    <s v="Big Data &amp; Precision Agriculture"/>
    <s v="Remote Sensors &amp; Field Monitoring"/>
    <s v="Permanent Crops"/>
    <m/>
    <m/>
    <n v="2015"/>
    <s v="http://www.siomapp.com"/>
    <s v="Yes"/>
    <s v="No"/>
    <s v="No"/>
    <s v="No"/>
    <s v="Yes"/>
    <s v="Yes"/>
    <s v="No"/>
    <s v="No"/>
    <n v="1"/>
    <n v="0"/>
    <n v="0"/>
    <n v="0"/>
    <n v="1"/>
    <n v="1"/>
    <n v="0"/>
    <n v="0"/>
    <m/>
    <x v="2"/>
  </r>
  <r>
    <s v="Sobiotech"/>
    <s v="South America"/>
    <x v="4"/>
    <x v="0"/>
    <n v="1"/>
    <s v="Genetics, Crop Protection &amp; Animal Welfare"/>
    <s v="Biologicals (Biostimulants, Biopesticides, Biofertilizers)"/>
    <s v="Broad Farming"/>
    <m/>
    <m/>
    <n v="2009"/>
    <s v="http://www.sobiotech.co"/>
    <s v="No"/>
    <s v="No"/>
    <s v="No"/>
    <s v="No"/>
    <s v="No"/>
    <s v="No"/>
    <s v="No"/>
    <s v="No"/>
    <n v="0"/>
    <n v="0"/>
    <n v="0"/>
    <n v="0"/>
    <n v="0"/>
    <n v="0"/>
    <n v="0"/>
    <n v="0"/>
    <m/>
    <x v="2"/>
  </r>
  <r>
    <s v="Ura.Farm"/>
    <s v="South America"/>
    <x v="4"/>
    <x v="0"/>
    <n v="1"/>
    <s v="Big Data &amp; Precision Agriculture"/>
    <s v="Drones &amp; Satellite Imagery"/>
    <s v="Broad Farming"/>
    <m/>
    <m/>
    <n v="2014"/>
    <s v="http://www.ura.farm"/>
    <s v="No"/>
    <s v="No"/>
    <s v="No"/>
    <s v="No"/>
    <s v="Yes"/>
    <s v="Yes"/>
    <s v="No"/>
    <s v="No"/>
    <n v="0"/>
    <n v="0"/>
    <n v="0"/>
    <n v="0"/>
    <n v="1"/>
    <n v="1"/>
    <n v="0"/>
    <n v="0"/>
    <m/>
    <x v="0"/>
  </r>
  <r>
    <s v="Waruwa"/>
    <s v="South America"/>
    <x v="4"/>
    <x v="0"/>
    <n v="1"/>
    <s v="Innovative Food &amp; Care Products &amp; Services"/>
    <s v="Farm to Consumer Marketing"/>
    <s v="Fresh produce"/>
    <m/>
    <m/>
    <n v="2018"/>
    <s v="http://www.waruwa.com"/>
    <s v="No"/>
    <s v="No"/>
    <s v="No"/>
    <s v="No"/>
    <s v="No"/>
    <s v="No"/>
    <s v="Yes"/>
    <s v="No"/>
    <n v="0"/>
    <n v="0"/>
    <n v="0"/>
    <n v="0"/>
    <n v="0"/>
    <n v="0"/>
    <n v="1"/>
    <n v="0"/>
    <m/>
    <x v="0"/>
  </r>
  <r>
    <s v="ClearLeaf"/>
    <s v="Central America"/>
    <x v="5"/>
    <x v="0"/>
    <n v="1"/>
    <s v="Genetics, Crop Protection &amp; Animal Welfare"/>
    <s v="Biologicals (Biostimulants, Biopesticides, Biofertilizers)"/>
    <s v="Permanent Crops"/>
    <m/>
    <m/>
    <n v="2017"/>
    <s v="http://www.clearagro.com"/>
    <s v="No"/>
    <s v="No"/>
    <s v="No"/>
    <s v="No"/>
    <s v="No"/>
    <s v="No"/>
    <s v="No"/>
    <s v="No"/>
    <n v="0"/>
    <n v="0"/>
    <n v="0"/>
    <n v="0"/>
    <n v="0"/>
    <n v="0"/>
    <n v="0"/>
    <n v="0"/>
    <m/>
    <x v="2"/>
  </r>
  <r>
    <s v="RemoraXYZ"/>
    <s v="Central America"/>
    <x v="5"/>
    <x v="0"/>
    <n v="1"/>
    <s v="Big Data &amp; Precision Agriculture"/>
    <s v="Integrated Hardware &amp; Software Solutions (IoT)"/>
    <s v="Fisheries &amp; aquaculture"/>
    <m/>
    <m/>
    <n v="2016"/>
    <s v="http://www.remoraxyz.com"/>
    <s v="Yes"/>
    <s v="No"/>
    <s v="No"/>
    <s v="No"/>
    <s v="Yes"/>
    <s v="Yes"/>
    <s v="Yes"/>
    <s v="No"/>
    <n v="1"/>
    <n v="0"/>
    <n v="0"/>
    <n v="0"/>
    <n v="1"/>
    <n v="1"/>
    <n v="1"/>
    <n v="0"/>
    <m/>
    <x v="0"/>
  </r>
  <r>
    <s v="AgroScan"/>
    <s v="South America"/>
    <x v="6"/>
    <x v="0"/>
    <n v="1"/>
    <s v="Big Data &amp; Precision Agriculture"/>
    <s v="Drones &amp; Satellite Imagery"/>
    <s v="Broad Farming"/>
    <m/>
    <m/>
    <n v="2015"/>
    <s v="http://www.agroscan.ec"/>
    <s v="No"/>
    <s v="No"/>
    <s v="No"/>
    <s v="No"/>
    <s v="Yes"/>
    <s v="No"/>
    <s v="No"/>
    <s v="No"/>
    <n v="0"/>
    <n v="0"/>
    <n v="0"/>
    <n v="0"/>
    <n v="1"/>
    <n v="0"/>
    <n v="0"/>
    <n v="0"/>
    <m/>
    <x v="0"/>
  </r>
  <r>
    <s v="Bitpro"/>
    <s v="Central America"/>
    <x v="7"/>
    <x v="0"/>
    <n v="1"/>
    <s v="Farm Management &amp; Information &amp; Education Services"/>
    <s v="Farm Management Software &amp; Consulting Services"/>
    <s v="Permanent Crops"/>
    <s v="Coffee"/>
    <m/>
    <n v="2018"/>
    <s v="not available"/>
    <s v="No"/>
    <s v="No"/>
    <s v="No"/>
    <s v="No"/>
    <s v="No"/>
    <s v="No"/>
    <s v="Yes"/>
    <s v="No"/>
    <n v="0"/>
    <n v="0"/>
    <n v="0"/>
    <n v="0"/>
    <n v="0"/>
    <n v="0"/>
    <n v="1"/>
    <n v="0"/>
    <m/>
    <x v="0"/>
  </r>
  <r>
    <s v="Chispa Rural"/>
    <s v="Central America"/>
    <x v="7"/>
    <x v="0"/>
    <n v="1"/>
    <s v="Farm Management &amp; Information &amp; Education Services"/>
    <s v="Training, Education &amp; Farm Community Services"/>
    <s v="Broad Farming"/>
    <m/>
    <m/>
    <n v="2017"/>
    <s v="http://www.chisparural.gt"/>
    <s v="No"/>
    <s v="No"/>
    <s v="No"/>
    <s v="No"/>
    <s v="No"/>
    <s v="No"/>
    <s v="No"/>
    <s v="No"/>
    <n v="0"/>
    <n v="0"/>
    <n v="0"/>
    <n v="0"/>
    <n v="0"/>
    <n v="0"/>
    <n v="0"/>
    <n v="0"/>
    <m/>
    <x v="2"/>
  </r>
  <r>
    <s v="Affogato Network"/>
    <s v="Central America"/>
    <x v="8"/>
    <x v="0"/>
    <n v="1"/>
    <s v="Trading Platforms, Outsourcing and Financing"/>
    <s v="Marketplaces for Inputs, Products &amp; Services"/>
    <s v="Permanent Crops"/>
    <s v="Coffee"/>
    <m/>
    <n v="2018"/>
    <s v="http://www.affogatonetwork.com"/>
    <s v="No"/>
    <s v="No"/>
    <s v="No"/>
    <s v="Yes"/>
    <s v="No"/>
    <s v="No"/>
    <s v="No"/>
    <s v="No"/>
    <n v="0"/>
    <n v="0"/>
    <n v="0"/>
    <n v="1"/>
    <n v="0"/>
    <n v="0"/>
    <n v="0"/>
    <n v="0"/>
    <s v="Cristian Espinoza Garner"/>
    <x v="0"/>
  </r>
  <r>
    <s v="Pyflor"/>
    <s v="Central America"/>
    <x v="8"/>
    <x v="0"/>
    <n v="1"/>
    <s v="Novel Farming Systems"/>
    <s v="Urban &amp; Indoor Farming"/>
    <s v="Fresh produce"/>
    <m/>
    <m/>
    <n v="2009"/>
    <s v="http://www.pyflor.hn"/>
    <s v="No"/>
    <s v="No"/>
    <s v="No"/>
    <s v="No"/>
    <s v="No"/>
    <s v="No"/>
    <s v="No"/>
    <s v="No"/>
    <n v="0"/>
    <n v="0"/>
    <n v="0"/>
    <n v="0"/>
    <n v="0"/>
    <n v="0"/>
    <n v="0"/>
    <n v="0"/>
    <m/>
    <x v="1"/>
  </r>
  <r>
    <s v="Agrocentral"/>
    <s v="Central America"/>
    <x v="9"/>
    <x v="0"/>
    <n v="1"/>
    <s v="Trading Platforms, Outsourcing and Financing"/>
    <s v="Marketplaces for Inputs, Products &amp; Services"/>
    <s v="Fresh produce"/>
    <m/>
    <m/>
    <n v="2014"/>
    <s v="http://www.agrocentral.co"/>
    <s v="No"/>
    <s v="No"/>
    <s v="No"/>
    <s v="No"/>
    <s v="No"/>
    <s v="No"/>
    <s v="Yes"/>
    <s v="No"/>
    <n v="0"/>
    <n v="0"/>
    <n v="0"/>
    <n v="0"/>
    <n v="0"/>
    <n v="0"/>
    <n v="1"/>
    <n v="0"/>
    <m/>
    <x v="0"/>
  </r>
  <r>
    <s v="Farm Credibly"/>
    <s v="Central America"/>
    <x v="9"/>
    <x v="0"/>
    <n v="1"/>
    <s v="Trading Platforms, Outsourcing and Financing"/>
    <s v="Innovative Payment, Financing &amp; Marketing Platforms"/>
    <s v="Broad Farming"/>
    <m/>
    <m/>
    <n v="2018"/>
    <s v="http://www.farmcredibly.com"/>
    <s v="No"/>
    <s v="No"/>
    <s v="No"/>
    <s v="No"/>
    <s v="No"/>
    <s v="No"/>
    <s v="No"/>
    <s v="No"/>
    <n v="0"/>
    <n v="0"/>
    <n v="0"/>
    <n v="0"/>
    <n v="0"/>
    <n v="0"/>
    <n v="0"/>
    <n v="0"/>
    <m/>
    <x v="0"/>
  </r>
  <r>
    <s v="Revofarm"/>
    <s v="Central America"/>
    <x v="9"/>
    <x v="0"/>
    <n v="1"/>
    <s v="Farm Management &amp; Information &amp; Education Services"/>
    <s v="Weather and Market Data"/>
    <s v="Fresh produce"/>
    <m/>
    <m/>
    <n v="2015"/>
    <s v="http://www.revofarm.com"/>
    <s v="No"/>
    <s v="No"/>
    <s v="No"/>
    <s v="No"/>
    <s v="No"/>
    <s v="No"/>
    <s v="No"/>
    <s v="No"/>
    <n v="0"/>
    <n v="0"/>
    <n v="0"/>
    <n v="0"/>
    <n v="0"/>
    <n v="0"/>
    <n v="0"/>
    <n v="0"/>
    <m/>
    <x v="0"/>
  </r>
  <r>
    <s v="Agribest"/>
    <s v="North America (Mexico)"/>
    <x v="10"/>
    <x v="0"/>
    <n v="1"/>
    <s v="Genetics, Crop Protection &amp; Animal Welfare"/>
    <s v="Biologicals (Biostimulants, Biopesticides, Biofertilizers)"/>
    <s v="Permanent Crops"/>
    <m/>
    <m/>
    <n v="2013"/>
    <s v="http://www.agribest.com.mx"/>
    <s v="No"/>
    <s v="No"/>
    <s v="No"/>
    <s v="No"/>
    <s v="No"/>
    <s v="No"/>
    <s v="No"/>
    <s v="No"/>
    <n v="0"/>
    <n v="0"/>
    <n v="0"/>
    <n v="0"/>
    <n v="0"/>
    <n v="0"/>
    <n v="0"/>
    <n v="0"/>
    <m/>
    <x v="0"/>
  </r>
  <r>
    <s v="Agrimercante"/>
    <s v="North America (Mexico)"/>
    <x v="10"/>
    <x v="0"/>
    <n v="1"/>
    <s v="Farm Management &amp; Information &amp; Education Services"/>
    <s v="Weather and Market Data"/>
    <s v="Fresh produce"/>
    <m/>
    <m/>
    <n v="2018"/>
    <s v="http://www.agrimercante.com"/>
    <s v="No"/>
    <s v="No"/>
    <s v="No"/>
    <s v="No"/>
    <s v="No"/>
    <s v="No"/>
    <s v="Yes"/>
    <s v="No"/>
    <n v="0"/>
    <n v="0"/>
    <n v="0"/>
    <n v="0"/>
    <n v="0"/>
    <n v="0"/>
    <n v="1"/>
    <n v="0"/>
    <m/>
    <x v="2"/>
  </r>
  <r>
    <s v="Agron Solutions"/>
    <s v="North America (Mexico)"/>
    <x v="10"/>
    <x v="0"/>
    <n v="1"/>
    <s v="Big Data &amp; Precision Agriculture"/>
    <s v="Soil Analysis &amp; Landscape Assessment"/>
    <s v="Broad Farming"/>
    <m/>
    <m/>
    <n v="2016"/>
    <s v=" http://www.agronsolutions.com"/>
    <s v="No"/>
    <s v="No"/>
    <s v="No"/>
    <s v="No"/>
    <s v="Yes"/>
    <s v="Yes"/>
    <s v="No"/>
    <s v="No"/>
    <n v="0"/>
    <n v="0"/>
    <n v="0"/>
    <n v="0"/>
    <n v="1"/>
    <n v="1"/>
    <n v="0"/>
    <n v="0"/>
    <s v="Carolina Castro"/>
    <x v="1"/>
  </r>
  <r>
    <s v="AGROPRO"/>
    <s v="North America (Mexico)"/>
    <x v="10"/>
    <x v="0"/>
    <n v="1"/>
    <s v="Big Data &amp; Precision Agriculture"/>
    <s v="Data Analytics &amp; Decision Support Technologies"/>
    <s v="Broad Farming"/>
    <m/>
    <m/>
    <m/>
    <s v="http://www.agropro.mx"/>
    <s v="No"/>
    <s v="Yes"/>
    <s v="Yes"/>
    <s v="No"/>
    <s v="Yes"/>
    <s v="No"/>
    <s v="No"/>
    <s v="No"/>
    <n v="0"/>
    <n v="1"/>
    <n v="1"/>
    <n v="0"/>
    <n v="1"/>
    <n v="0"/>
    <n v="0"/>
    <n v="0"/>
    <m/>
    <x v="2"/>
  </r>
  <r>
    <s v="Biofabrica Siglo XXI"/>
    <s v="North America (Mexico)"/>
    <x v="10"/>
    <x v="0"/>
    <n v="1"/>
    <s v="Genetics, Crop Protection &amp; Animal Welfare"/>
    <s v="Biologicals (Biostimulants, Biopesticides, Biofertilizers)"/>
    <s v="Permanent Crops"/>
    <m/>
    <m/>
    <n v="2004"/>
    <s v="http://www.biofabrica.com.mx"/>
    <s v="No"/>
    <s v="No"/>
    <s v="No"/>
    <s v="No"/>
    <s v="No"/>
    <s v="No"/>
    <s v="No"/>
    <s v="No"/>
    <n v="0"/>
    <n v="0"/>
    <n v="0"/>
    <n v="0"/>
    <n v="0"/>
    <n v="0"/>
    <n v="0"/>
    <n v="0"/>
    <m/>
    <x v="0"/>
  </r>
  <r>
    <s v="Biomex"/>
    <s v="North America (Mexico)"/>
    <x v="10"/>
    <x v="0"/>
    <n v="1"/>
    <s v="Innovative Food &amp; Care Products &amp; Services"/>
    <s v="Functional Foods, Beverages &amp; Care"/>
    <s v="Food, Beverages &amp; Care"/>
    <m/>
    <m/>
    <n v="2005"/>
    <s v="http://www.biomexalgae.com"/>
    <s v="No"/>
    <s v="No"/>
    <s v="No"/>
    <s v="No"/>
    <s v="No"/>
    <s v="No"/>
    <s v="No"/>
    <s v="No"/>
    <n v="0"/>
    <n v="0"/>
    <n v="0"/>
    <n v="0"/>
    <n v="0"/>
    <n v="0"/>
    <n v="0"/>
    <n v="0"/>
    <m/>
    <x v="0"/>
  </r>
  <r>
    <s v="DerTek"/>
    <s v="North America (Mexico)"/>
    <x v="10"/>
    <x v="0"/>
    <n v="1"/>
    <s v="Bioenergy, Biomaterials &amp; Other Renewables"/>
    <s v="Biofuels"/>
    <s v="Bioenergy"/>
    <m/>
    <m/>
    <n v="2013"/>
    <s v="http://www.dertek.com.mx"/>
    <s v="No"/>
    <s v="No"/>
    <s v="No"/>
    <s v="No"/>
    <s v="No"/>
    <s v="No"/>
    <s v="No"/>
    <s v="No"/>
    <n v="0"/>
    <n v="0"/>
    <n v="0"/>
    <n v="0"/>
    <n v="0"/>
    <n v="0"/>
    <n v="0"/>
    <n v="0"/>
    <m/>
    <x v="0"/>
  </r>
  <r>
    <s v="Eat Limmo"/>
    <s v="North America (Mexico)"/>
    <x v="10"/>
    <x v="0"/>
    <n v="1"/>
    <s v="Innovative Food &amp; Care Products &amp; Services"/>
    <s v="New Ingredients &amp; Flavors"/>
    <s v="Food, Beverages &amp; Care"/>
    <m/>
    <m/>
    <n v="2013"/>
    <m/>
    <s v="No"/>
    <s v="No"/>
    <s v="No"/>
    <s v="No"/>
    <s v="No"/>
    <s v="No"/>
    <s v="No"/>
    <s v="No"/>
    <n v="0"/>
    <n v="0"/>
    <n v="0"/>
    <n v="0"/>
    <n v="0"/>
    <n v="0"/>
    <n v="0"/>
    <n v="0"/>
    <m/>
    <x v="0"/>
  </r>
  <r>
    <s v="GeniusFoods"/>
    <s v="North America (Mexico)"/>
    <x v="10"/>
    <x v="0"/>
    <n v="1"/>
    <s v="Innovative Food &amp; Care Products &amp; Services"/>
    <s v="New Ingredients &amp; Flavors"/>
    <s v="Food, Beverages &amp; Care"/>
    <m/>
    <m/>
    <n v="2014"/>
    <s v="http://www.geniusfoods.co"/>
    <s v="No"/>
    <s v="No"/>
    <s v="No"/>
    <s v="No"/>
    <s v="No"/>
    <s v="No"/>
    <s v="No"/>
    <s v="No"/>
    <n v="0"/>
    <n v="0"/>
    <n v="0"/>
    <n v="0"/>
    <n v="0"/>
    <n v="0"/>
    <n v="0"/>
    <n v="0"/>
    <s v="Enrique Gonzalez"/>
    <x v="0"/>
  </r>
  <r>
    <s v="HeartBest"/>
    <s v="North America (Mexico)"/>
    <x v="10"/>
    <x v="0"/>
    <n v="1"/>
    <s v="Innovative Food &amp; Care Products &amp; Services"/>
    <s v="Sustainable Proteins"/>
    <s v="Food, Beverages &amp; Care"/>
    <m/>
    <m/>
    <n v="2016"/>
    <s v="http://www.heartbestfoods.com"/>
    <s v="No"/>
    <s v="No"/>
    <s v="No"/>
    <s v="No"/>
    <s v="No"/>
    <s v="No"/>
    <s v="No"/>
    <s v="No"/>
    <n v="0"/>
    <n v="0"/>
    <n v="0"/>
    <n v="0"/>
    <n v="0"/>
    <n v="0"/>
    <n v="0"/>
    <n v="0"/>
    <m/>
    <x v="2"/>
  </r>
  <r>
    <s v="Lluvia sólida"/>
    <s v="North America (Mexico)"/>
    <x v="10"/>
    <x v="0"/>
    <n v="1"/>
    <s v="Novel Farming Systems"/>
    <s v="Innovation in Soil &amp; Water Conservation"/>
    <s v="Broad Farming"/>
    <m/>
    <m/>
    <n v="2002"/>
    <s v="http://www.lluviasolida.com.mx"/>
    <s v="No"/>
    <s v="No"/>
    <s v="No"/>
    <s v="No"/>
    <s v="No"/>
    <s v="No"/>
    <s v="No"/>
    <s v="No"/>
    <n v="0"/>
    <n v="0"/>
    <n v="0"/>
    <n v="0"/>
    <n v="0"/>
    <n v="0"/>
    <n v="0"/>
    <n v="0"/>
    <m/>
    <x v="0"/>
  </r>
  <r>
    <s v="Luxelare"/>
    <s v="North America (Mexico)"/>
    <x v="10"/>
    <x v="0"/>
    <n v="1"/>
    <s v="Big Data &amp; Precision Agriculture"/>
    <s v="Data Analytics &amp; Decision Support Technologies"/>
    <s v="Broad Farming"/>
    <m/>
    <m/>
    <n v="2012"/>
    <s v="http://www.luxelare.com"/>
    <s v="No"/>
    <s v="No"/>
    <s v="No"/>
    <s v="No"/>
    <s v="Yes"/>
    <s v="Yes"/>
    <s v="Yes"/>
    <s v="No"/>
    <n v="0"/>
    <n v="0"/>
    <n v="0"/>
    <n v="0"/>
    <n v="1"/>
    <n v="1"/>
    <n v="1"/>
    <n v="0"/>
    <s v="Julio López"/>
    <x v="0"/>
  </r>
  <r>
    <s v="Preemar"/>
    <s v="North America (Mexico)"/>
    <x v="10"/>
    <x v="0"/>
    <n v="1"/>
    <s v="Big Data &amp; Precision Agriculture"/>
    <s v="Integrated Hardware &amp; Software Solutions (IoT)"/>
    <s v="Fisheries &amp; aquaculture"/>
    <m/>
    <m/>
    <m/>
    <s v="http://www.preemar.mx"/>
    <s v="Yes"/>
    <s v="No"/>
    <s v="No"/>
    <s v="No"/>
    <s v="Yes"/>
    <s v="No"/>
    <s v="Yes "/>
    <s v="No"/>
    <n v="1"/>
    <n v="0"/>
    <n v="0"/>
    <n v="0"/>
    <n v="1"/>
    <n v="0"/>
    <n v="0"/>
    <n v="0"/>
    <s v="Alejandro Valdés"/>
    <x v="1"/>
  </r>
  <r>
    <s v="Red Maceta"/>
    <s v="North America (Mexico)"/>
    <x v="10"/>
    <x v="0"/>
    <n v="1"/>
    <s v="Innovative Food &amp; Care Products &amp; Services"/>
    <s v="Farm to Consumer Marketing"/>
    <s v="Fresh produce"/>
    <m/>
    <m/>
    <n v="2016"/>
    <s v="https://www.redmaceta.com"/>
    <s v="No"/>
    <s v="No"/>
    <s v="No"/>
    <s v="No"/>
    <s v="No"/>
    <s v="No"/>
    <s v="Yes"/>
    <s v="No"/>
    <n v="0"/>
    <n v="0"/>
    <n v="0"/>
    <n v="0"/>
    <n v="0"/>
    <n v="0"/>
    <n v="1"/>
    <n v="0"/>
    <m/>
    <x v="0"/>
  </r>
  <r>
    <s v="Solena Verde"/>
    <s v="North America (Mexico)"/>
    <x v="10"/>
    <x v="0"/>
    <n v="1"/>
    <s v="Genetics, Crop Protection &amp; Animal Welfare"/>
    <s v="Biologicals (Biostimulants, Biopesticides, Biofertilizers)"/>
    <s v="Broad Farming"/>
    <m/>
    <m/>
    <n v="2015"/>
    <s v="http://www.solenaverde.com"/>
    <s v="No"/>
    <s v="No"/>
    <s v="No"/>
    <s v="No"/>
    <s v="No"/>
    <s v="No"/>
    <s v="No"/>
    <s v="No"/>
    <n v="0"/>
    <n v="0"/>
    <n v="0"/>
    <n v="0"/>
    <n v="0"/>
    <n v="0"/>
    <n v="0"/>
    <n v="0"/>
    <m/>
    <x v="2"/>
  </r>
  <r>
    <s v="Sprouders"/>
    <s v="North America (Mexico)"/>
    <x v="10"/>
    <x v="0"/>
    <n v="1"/>
    <s v="Trading Platforms, Outsourcing and Financing"/>
    <s v="Marketplaces for Inputs, Products &amp; Services"/>
    <s v="Fresh produce"/>
    <m/>
    <m/>
    <n v="2013"/>
    <s v="http://www.sprouders.com"/>
    <s v="No"/>
    <s v="No"/>
    <s v="No"/>
    <s v="No"/>
    <s v="No"/>
    <s v="No"/>
    <s v="Yes"/>
    <s v="No"/>
    <n v="0"/>
    <n v="0"/>
    <n v="0"/>
    <n v="0"/>
    <n v="0"/>
    <n v="0"/>
    <n v="1"/>
    <n v="0"/>
    <m/>
    <x v="0"/>
  </r>
  <r>
    <s v="Tierra del Monte"/>
    <s v="North America (Mexico)"/>
    <x v="10"/>
    <x v="0"/>
    <n v="1"/>
    <s v="Genetics, Crop Protection &amp; Animal Welfare"/>
    <s v="Biologicals (Biostimulants, Biopesticides, Biofertilizers)"/>
    <s v="Broad Farming"/>
    <m/>
    <m/>
    <n v="2015"/>
    <s v="http://www.tierrademonte.com"/>
    <s v="No"/>
    <s v="No"/>
    <s v="No"/>
    <s v="No"/>
    <s v="No"/>
    <s v="No"/>
    <s v="No"/>
    <s v="No"/>
    <n v="0"/>
    <n v="0"/>
    <n v="0"/>
    <n v="0"/>
    <n v="0"/>
    <n v="0"/>
    <n v="0"/>
    <n v="0"/>
    <s v="Adriana Luna"/>
    <x v="1"/>
  </r>
  <r>
    <s v="Evolo"/>
    <s v="Central America"/>
    <x v="11"/>
    <x v="0"/>
    <n v="1"/>
    <s v="Big Data &amp; Precision Agriculture"/>
    <s v="Data Analytics &amp; Decision Support Technologies"/>
    <s v="Broad Farming"/>
    <m/>
    <m/>
    <n v="2010"/>
    <s v="http://www.evolo.online"/>
    <s v="No"/>
    <s v="No"/>
    <s v="No"/>
    <s v="No"/>
    <s v="Yes"/>
    <s v="Yes"/>
    <s v="No"/>
    <s v="No"/>
    <n v="0"/>
    <n v="0"/>
    <n v="0"/>
    <n v="0"/>
    <n v="1"/>
    <n v="1"/>
    <n v="0"/>
    <n v="0"/>
    <s v="Inti Luna Aviles"/>
    <x v="0"/>
  </r>
  <r>
    <s v="Advanced Biocontrollers"/>
    <s v="Central America"/>
    <x v="12"/>
    <x v="0"/>
    <n v="1"/>
    <s v="Genetics, Crop Protection &amp; Animal Welfare"/>
    <s v="Biologicals (Biostimulants, Biopesticides, Biofertilizers)"/>
    <s v="Broad Farming"/>
    <m/>
    <m/>
    <m/>
    <s v="http://www.abiocontrollers.com"/>
    <s v="No"/>
    <s v="No"/>
    <s v="No"/>
    <s v="No"/>
    <s v="No"/>
    <s v="No"/>
    <s v="No"/>
    <s v="No"/>
    <n v="0"/>
    <n v="0"/>
    <n v="0"/>
    <n v="0"/>
    <n v="0"/>
    <n v="0"/>
    <n v="0"/>
    <n v="0"/>
    <m/>
    <x v="0"/>
  </r>
  <r>
    <s v="Agrobiológicos de Panamá"/>
    <s v="Central America"/>
    <x v="12"/>
    <x v="0"/>
    <n v="1"/>
    <s v="Genetics, Crop Protection &amp; Animal Welfare"/>
    <s v="Biologicals (Biostimulants, Biopesticides, Biofertilizers)"/>
    <s v="Broad Farming"/>
    <m/>
    <m/>
    <n v="2014"/>
    <s v="http://www.agrobiologicosdepanama.com"/>
    <s v="No"/>
    <s v="No"/>
    <s v="No"/>
    <s v="No"/>
    <s v="No"/>
    <s v="No"/>
    <s v="No"/>
    <s v="No"/>
    <n v="0"/>
    <n v="0"/>
    <n v="0"/>
    <n v="0"/>
    <n v="0"/>
    <n v="0"/>
    <n v="0"/>
    <n v="0"/>
    <m/>
    <x v="1"/>
  </r>
  <r>
    <s v="A&amp;S Tecnologias"/>
    <s v="Central America"/>
    <x v="12"/>
    <x v="0"/>
    <n v="1"/>
    <s v="Big Data &amp; Precision Agriculture"/>
    <s v="Integrated Hardware &amp; Software Solutions (IoT)"/>
    <s v="Broad Farming"/>
    <m/>
    <m/>
    <m/>
    <s v="http://www.aystecnologias.com"/>
    <s v="Yes"/>
    <s v="No"/>
    <s v="No"/>
    <s v="No"/>
    <s v="Yes"/>
    <s v="No"/>
    <s v="No"/>
    <s v="No"/>
    <n v="1"/>
    <n v="0"/>
    <n v="0"/>
    <n v="0"/>
    <n v="1"/>
    <n v="0"/>
    <n v="0"/>
    <n v="0"/>
    <m/>
    <x v="2"/>
  </r>
  <r>
    <s v="Sustentap"/>
    <s v="South America"/>
    <x v="13"/>
    <x v="0"/>
    <n v="1"/>
    <s v="Big Data &amp; Precision Agriculture"/>
    <s v="Data Analytics &amp; Decision Support Technologies"/>
    <s v="Broad Farming"/>
    <m/>
    <m/>
    <n v="2011"/>
    <s v="http://www.sustentap.com.py"/>
    <s v="No"/>
    <s v="No"/>
    <s v="No"/>
    <s v="No"/>
    <s v="No"/>
    <s v="No"/>
    <s v="No"/>
    <s v="No"/>
    <n v="0"/>
    <n v="0"/>
    <n v="0"/>
    <n v="0"/>
    <n v="0"/>
    <n v="0"/>
    <n v="0"/>
    <n v="0"/>
    <m/>
    <x v="0"/>
  </r>
  <r>
    <s v="Agromarketing"/>
    <s v="South America"/>
    <x v="13"/>
    <x v="0"/>
    <n v="1"/>
    <s v="Farm Management &amp; Information &amp; Education Services"/>
    <s v="Farm Management Software &amp; Consulting Services"/>
    <s v="Broad Farming"/>
    <m/>
    <m/>
    <n v="2008"/>
    <s v="http://www.agromarketing.com.py"/>
    <s v="No"/>
    <s v="No"/>
    <s v="No"/>
    <s v="No"/>
    <s v="No"/>
    <s v="No"/>
    <s v="No"/>
    <s v="No"/>
    <n v="0"/>
    <n v="0"/>
    <n v="0"/>
    <n v="0"/>
    <n v="0"/>
    <n v="0"/>
    <n v="0"/>
    <n v="0"/>
    <m/>
    <x v="0"/>
  </r>
  <r>
    <s v="Agrintell"/>
    <s v="South America"/>
    <x v="14"/>
    <x v="0"/>
    <n v="1"/>
    <s v="Big Data &amp; Precision Agriculture"/>
    <s v="Integrated Hardware &amp; Software Solutions (IoT)"/>
    <s v="Broad Farming"/>
    <m/>
    <m/>
    <n v="2017"/>
    <s v="http://www.agrintell.com"/>
    <s v="Yes"/>
    <s v="No"/>
    <s v="No"/>
    <s v="No"/>
    <s v="Yes"/>
    <s v="Yes"/>
    <s v="No"/>
    <s v="No"/>
    <n v="1"/>
    <n v="0"/>
    <n v="0"/>
    <n v="0"/>
    <n v="1"/>
    <n v="1"/>
    <n v="0"/>
    <n v="0"/>
    <m/>
    <x v="2"/>
  </r>
  <r>
    <s v="Agrocredit Peru"/>
    <s v="South America"/>
    <x v="14"/>
    <x v="0"/>
    <n v="1"/>
    <s v="Trading Platforms, Outsourcing and Financing"/>
    <s v="Innovative Payment, Financing &amp; Marketing Platforms"/>
    <s v="Broad Farming"/>
    <m/>
    <m/>
    <n v="2017"/>
    <s v="http://www.agrocredit.pe"/>
    <s v="No"/>
    <s v="No"/>
    <s v="No"/>
    <s v="No"/>
    <s v="No"/>
    <s v="No"/>
    <s v="No"/>
    <s v="No"/>
    <n v="0"/>
    <n v="0"/>
    <n v="0"/>
    <n v="0"/>
    <n v="0"/>
    <n v="0"/>
    <n v="0"/>
    <n v="0"/>
    <m/>
    <x v="0"/>
  </r>
  <r>
    <s v="Agroinvesting"/>
    <s v="South America"/>
    <x v="14"/>
    <x v="0"/>
    <n v="1"/>
    <s v="Trading Platforms, Outsourcing and Financing"/>
    <s v="Innovative Payment, Financing &amp; Marketing Platforms"/>
    <s v="Broad Farming"/>
    <m/>
    <m/>
    <n v="2018"/>
    <s v="http://www.agroinvesting.lat"/>
    <s v="No"/>
    <s v="No"/>
    <s v="No"/>
    <s v="No"/>
    <s v="No"/>
    <s v="No"/>
    <s v="No"/>
    <s v="No"/>
    <n v="0"/>
    <n v="0"/>
    <n v="0"/>
    <n v="0"/>
    <n v="0"/>
    <n v="0"/>
    <n v="0"/>
    <n v="0"/>
    <m/>
    <x v="0"/>
  </r>
  <r>
    <s v="Bio Natural Solutions Peru"/>
    <s v="South America"/>
    <x v="14"/>
    <x v="0"/>
    <n v="1"/>
    <s v="Supply Chain Technologies"/>
    <s v="Active &amp; Intelligent Conditioning &amp; Packaging"/>
    <s v="Permanent Crops"/>
    <m/>
    <m/>
    <n v="2016"/>
    <s v="http://www.bionatsolutions.com"/>
    <s v="No"/>
    <s v="No"/>
    <s v="No"/>
    <s v="No"/>
    <s v="No"/>
    <s v="No"/>
    <s v="No"/>
    <s v="No"/>
    <n v="0"/>
    <n v="0"/>
    <n v="0"/>
    <n v="0"/>
    <n v="0"/>
    <n v="0"/>
    <n v="0"/>
    <n v="0"/>
    <m/>
    <x v="2"/>
  </r>
  <r>
    <s v="Conectagro"/>
    <s v="South America"/>
    <x v="14"/>
    <x v="0"/>
    <n v="1"/>
    <s v="Innovative Food &amp; Care Products &amp; Services"/>
    <s v="Food Marketplaces, Online Groceries &amp; New Sales Channels"/>
    <s v="Food, Beverages &amp; Care"/>
    <m/>
    <m/>
    <m/>
    <s v="http://www.conectagro.com"/>
    <s v="No"/>
    <s v="No"/>
    <s v="No"/>
    <s v="No"/>
    <s v="No"/>
    <s v="No"/>
    <s v="No"/>
    <s v="No"/>
    <n v="0"/>
    <n v="0"/>
    <n v="0"/>
    <n v="0"/>
    <n v="0"/>
    <n v="0"/>
    <n v="0"/>
    <n v="0"/>
    <m/>
    <x v="2"/>
  </r>
  <r>
    <s v="DMS Peru"/>
    <s v="South America"/>
    <x v="14"/>
    <x v="0"/>
    <n v="1"/>
    <s v="Farm Management &amp; Information &amp; Education Services"/>
    <s v="Farm Management Software &amp; Consulting Services"/>
    <s v="Permanent Crops"/>
    <m/>
    <m/>
    <m/>
    <s v="http://www.dms.com.pe"/>
    <s v="No"/>
    <s v="No"/>
    <s v="No"/>
    <s v="No"/>
    <s v="No"/>
    <s v="No"/>
    <s v="No"/>
    <s v="No"/>
    <n v="0"/>
    <n v="0"/>
    <n v="0"/>
    <n v="0"/>
    <n v="0"/>
    <n v="0"/>
    <n v="0"/>
    <n v="0"/>
    <m/>
    <x v="2"/>
  </r>
  <r>
    <s v="Foodbox"/>
    <s v="South America"/>
    <x v="14"/>
    <x v="0"/>
    <n v="1"/>
    <s v="Innovative Food &amp; Care Products &amp; Services"/>
    <s v="Food Marketplaces, Online Groceries &amp; New Sales Channels"/>
    <s v="Food, Beverages &amp; Care"/>
    <m/>
    <m/>
    <n v="2015"/>
    <s v="http://www.foodbox.pe"/>
    <s v="No"/>
    <s v="No"/>
    <s v="No"/>
    <s v="No"/>
    <s v="No"/>
    <s v="No"/>
    <s v="No"/>
    <s v="No"/>
    <n v="0"/>
    <n v="0"/>
    <n v="0"/>
    <n v="0"/>
    <n v="0"/>
    <n v="0"/>
    <n v="0"/>
    <n v="0"/>
    <m/>
    <x v="2"/>
  </r>
  <r>
    <s v="Freshmart"/>
    <s v="South America"/>
    <x v="14"/>
    <x v="0"/>
    <n v="1"/>
    <s v="Innovative Food &amp; Care Products &amp; Services"/>
    <s v="Food Marketplaces, Online Groceries &amp; New Sales Channels"/>
    <s v="Food, Beverages &amp; Care"/>
    <m/>
    <m/>
    <n v="2015"/>
    <s v="http://www.freshmart.pe"/>
    <s v="No"/>
    <s v="No"/>
    <s v="No"/>
    <s v="No"/>
    <s v="No"/>
    <s v="No"/>
    <s v="Yes"/>
    <s v="No"/>
    <n v="0"/>
    <n v="0"/>
    <n v="0"/>
    <n v="0"/>
    <n v="0"/>
    <n v="0"/>
    <n v="1"/>
    <n v="0"/>
    <m/>
    <x v="2"/>
  </r>
  <r>
    <s v="Jellyfish Biorobotics"/>
    <s v="South America"/>
    <x v="14"/>
    <x v="0"/>
    <n v="1"/>
    <s v="Genetics, Crop Protection &amp; Animal Welfare"/>
    <s v="Biosensors"/>
    <s v="Fisheries &amp; aquaculture"/>
    <m/>
    <m/>
    <m/>
    <s v="http://www.jellyfish-biorobotics.com"/>
    <s v="Yes"/>
    <s v="No"/>
    <s v="No"/>
    <s v="No"/>
    <s v="Yes"/>
    <s v="Yes"/>
    <s v="No"/>
    <s v="Yes"/>
    <n v="1"/>
    <n v="0"/>
    <n v="0"/>
    <n v="0"/>
    <n v="1"/>
    <n v="1"/>
    <n v="0"/>
    <n v="1"/>
    <m/>
    <x v="2"/>
  </r>
  <r>
    <s v="Nisira"/>
    <s v="South America"/>
    <x v="14"/>
    <x v="0"/>
    <n v="1"/>
    <s v="Farm Management &amp; Information &amp; Education Services"/>
    <s v="Farm Management Software &amp; Consulting Services"/>
    <s v="Broad Farming"/>
    <m/>
    <m/>
    <m/>
    <s v="http://www.nisira.com.pe"/>
    <s v="No"/>
    <s v="No"/>
    <s v="No"/>
    <s v="No"/>
    <s v="No"/>
    <s v="No"/>
    <s v="No"/>
    <s v="No"/>
    <n v="0"/>
    <n v="0"/>
    <n v="0"/>
    <n v="0"/>
    <n v="0"/>
    <n v="0"/>
    <n v="0"/>
    <n v="0"/>
    <m/>
    <x v="2"/>
  </r>
  <r>
    <s v="Qaira"/>
    <s v="South America"/>
    <x v="14"/>
    <x v="0"/>
    <n v="1"/>
    <s v="Big Data &amp; Precision Agriculture"/>
    <s v="Drones &amp; Satellite Imagery"/>
    <s v="Broad Farming"/>
    <m/>
    <m/>
    <n v="2015"/>
    <s v="http://www.qairadrones.com"/>
    <s v="No"/>
    <s v="No"/>
    <s v="No"/>
    <s v="No"/>
    <s v="Yes"/>
    <s v="No"/>
    <s v="No"/>
    <s v="No"/>
    <n v="0"/>
    <n v="0"/>
    <n v="0"/>
    <n v="0"/>
    <n v="1"/>
    <n v="0"/>
    <n v="0"/>
    <n v="0"/>
    <s v="Mónica Abarca"/>
    <x v="1"/>
  </r>
  <r>
    <s v="RITEC"/>
    <s v="South America"/>
    <x v="14"/>
    <x v="0"/>
    <n v="1"/>
    <s v="Big Data &amp; Precision Agriculture"/>
    <s v="Integrated Hardware &amp; Software Solutions (IoT)"/>
    <s v="Permanent Crops"/>
    <m/>
    <m/>
    <n v="2008"/>
    <s v="http://www.ritec.com.pe"/>
    <s v="Yes"/>
    <s v="No"/>
    <s v="No"/>
    <s v="No"/>
    <s v="Yes"/>
    <s v="No"/>
    <s v="No"/>
    <s v="No"/>
    <n v="1"/>
    <n v="0"/>
    <n v="0"/>
    <n v="0"/>
    <n v="1"/>
    <n v="0"/>
    <n v="0"/>
    <n v="0"/>
    <m/>
    <x v="2"/>
  </r>
  <r>
    <s v="Sinba"/>
    <s v="South America"/>
    <x v="14"/>
    <x v="0"/>
    <n v="1"/>
    <s v="Bioenergy, Biomaterials &amp; Other Renewables"/>
    <s v="Waste Mitigation &amp; Waste Treatment"/>
    <s v="Food, Beverages &amp; Care"/>
    <m/>
    <m/>
    <n v="2016"/>
    <s v="http://www.sinba.pe"/>
    <s v="No"/>
    <s v="No"/>
    <s v="No"/>
    <s v="No"/>
    <s v="No"/>
    <s v="No"/>
    <s v="No"/>
    <s v="No"/>
    <n v="0"/>
    <n v="0"/>
    <n v="0"/>
    <n v="0"/>
    <n v="0"/>
    <n v="0"/>
    <n v="0"/>
    <n v="0"/>
    <m/>
    <x v="1"/>
  </r>
  <r>
    <s v="SinergiaTech - Agros"/>
    <s v="South America"/>
    <x v="14"/>
    <x v="0"/>
    <n v="1"/>
    <s v="Big Data &amp; Precision Agriculture"/>
    <s v="Data Analytics &amp; Decision Support Technologies"/>
    <s v="Permanent Crops"/>
    <m/>
    <m/>
    <n v="2015"/>
    <s v="http://www.sinergia4.tech"/>
    <s v="Yes"/>
    <s v="Yes"/>
    <s v="Yes"/>
    <s v="No"/>
    <s v="Yes"/>
    <s v="Yes"/>
    <s v="No"/>
    <s v="No"/>
    <n v="1"/>
    <n v="1"/>
    <n v="1"/>
    <n v="0"/>
    <n v="1"/>
    <n v="1"/>
    <n v="0"/>
    <n v="0"/>
    <s v="Robinson Lopez"/>
    <x v="0"/>
  </r>
  <r>
    <s v="Space Ag"/>
    <s v="South America"/>
    <x v="14"/>
    <x v="0"/>
    <n v="1"/>
    <s v="Big Data &amp; Precision Agriculture"/>
    <s v="Data Analytics &amp; Decision Support Technologies"/>
    <s v="Permanent Crops"/>
    <m/>
    <m/>
    <n v="2017"/>
    <s v="http://www.spaceag.co"/>
    <s v="No"/>
    <s v="Yes"/>
    <s v="Yes"/>
    <s v="No"/>
    <s v="Yes"/>
    <s v="Yes"/>
    <s v="No"/>
    <s v="No"/>
    <n v="0"/>
    <n v="1"/>
    <n v="1"/>
    <n v="0"/>
    <n v="1"/>
    <n v="1"/>
    <n v="0"/>
    <n v="0"/>
    <s v="Guillermo De Vivanco"/>
    <x v="0"/>
  </r>
  <r>
    <s v="Spacedat"/>
    <s v="South America"/>
    <x v="14"/>
    <x v="0"/>
    <n v="1"/>
    <s v="Big Data &amp; Precision Agriculture"/>
    <s v="Data Analytics &amp; Decision Support Technologies"/>
    <s v="Broad Farming"/>
    <m/>
    <m/>
    <n v="2016"/>
    <s v="http://www.spacedat.com"/>
    <s v="No"/>
    <s v="Yes"/>
    <s v="Yes"/>
    <s v="No"/>
    <s v="Yes"/>
    <s v="Yes"/>
    <s v="No"/>
    <s v="No"/>
    <n v="0"/>
    <n v="1"/>
    <n v="1"/>
    <n v="0"/>
    <n v="1"/>
    <n v="1"/>
    <n v="0"/>
    <n v="0"/>
    <s v="César Urrutia"/>
    <x v="0"/>
  </r>
  <r>
    <s v="Yupibots"/>
    <s v="South America"/>
    <x v="14"/>
    <x v="0"/>
    <n v="1"/>
    <s v="Farm Mechanization &amp; Automation"/>
    <s v="Labor Technologies, Robotics &amp; Autonomous Machinery"/>
    <s v="Permanent Crops"/>
    <m/>
    <m/>
    <m/>
    <s v="http://www.yupibots.com"/>
    <s v="Yes"/>
    <s v="No"/>
    <s v="Yes"/>
    <s v="No"/>
    <s v="Yes"/>
    <s v="Yes"/>
    <s v="No"/>
    <s v="Yes"/>
    <n v="1"/>
    <n v="0"/>
    <n v="1"/>
    <n v="0"/>
    <n v="1"/>
    <n v="1"/>
    <n v="0"/>
    <n v="1"/>
    <m/>
    <x v="1"/>
  </r>
  <r>
    <s v="D' Market Movers"/>
    <s v="Central America"/>
    <x v="15"/>
    <x v="0"/>
    <n v="1"/>
    <s v="Innovative Food &amp; Care Products &amp; Services"/>
    <s v="Food Marketplaces, Online Groceries &amp; New Sales Channels"/>
    <s v="Food, Beverages &amp; Care"/>
    <m/>
    <m/>
    <m/>
    <s v="http://www.dmarketmovers.com"/>
    <s v="No"/>
    <s v="No"/>
    <s v="No"/>
    <s v="No"/>
    <s v="No"/>
    <s v="No"/>
    <s v="No"/>
    <s v="No"/>
    <n v="0"/>
    <n v="0"/>
    <n v="0"/>
    <n v="0"/>
    <n v="0"/>
    <n v="0"/>
    <n v="0"/>
    <n v="0"/>
    <m/>
    <x v="2"/>
  </r>
  <r>
    <s v="Agromote"/>
    <s v="South America"/>
    <x v="16"/>
    <x v="1"/>
    <n v="0"/>
    <s v="Big Data &amp; Precision Agriculture"/>
    <s v="Remote Sensors &amp; Field Monitoring"/>
    <s v="Livestock"/>
    <s v="Cattle"/>
    <m/>
    <n v="2015"/>
    <s v="http://www.sistema-mu.com"/>
    <s v="No"/>
    <s v="No"/>
    <s v="No"/>
    <s v="No"/>
    <s v="No"/>
    <s v="No"/>
    <s v="No"/>
    <s v="No"/>
    <n v="0"/>
    <n v="0"/>
    <n v="0"/>
    <n v="0"/>
    <n v="0"/>
    <n v="0"/>
    <n v="0"/>
    <n v="0"/>
    <m/>
    <x v="0"/>
  </r>
  <r>
    <s v="Agronóstico"/>
    <s v="South America"/>
    <x v="16"/>
    <x v="0"/>
    <n v="1"/>
    <s v="Big Data &amp; Precision Agriculture"/>
    <s v="Data Analytics &amp; Decision Support Technologies"/>
    <s v="Broad Farming"/>
    <m/>
    <m/>
    <n v="2015"/>
    <s v="http://www.agronostico.com"/>
    <s v="No"/>
    <s v="Yes"/>
    <s v="Yes"/>
    <s v="No"/>
    <s v="Yes"/>
    <s v="Yes"/>
    <s v="No"/>
    <s v="No"/>
    <n v="0"/>
    <n v="1"/>
    <n v="1"/>
    <n v="0"/>
    <n v="1"/>
    <n v="1"/>
    <n v="0"/>
    <n v="0"/>
    <m/>
    <x v="0"/>
  </r>
  <r>
    <s v="Agrotrack"/>
    <s v="South America"/>
    <x v="16"/>
    <x v="0"/>
    <n v="1"/>
    <s v="Big Data &amp; Precision Agriculture"/>
    <s v="Remote Sensors &amp; Field Monitoring"/>
    <s v="Row Crops"/>
    <m/>
    <m/>
    <m/>
    <s v="http://www.agrotrack.uy"/>
    <s v="No"/>
    <s v="No"/>
    <s v="No"/>
    <s v="No"/>
    <s v="Yes"/>
    <s v="Yes"/>
    <s v="No"/>
    <s v="No"/>
    <n v="0"/>
    <n v="0"/>
    <n v="0"/>
    <n v="0"/>
    <n v="1"/>
    <n v="1"/>
    <n v="0"/>
    <n v="0"/>
    <m/>
    <x v="2"/>
  </r>
  <r>
    <s v="CampoMercado"/>
    <s v="South America"/>
    <x v="16"/>
    <x v="0"/>
    <n v="1"/>
    <s v="Trading Platforms, Outsourcing and Financing"/>
    <s v="Marketplaces for Inputs, Products &amp; Services"/>
    <s v="Livestock"/>
    <s v="Cattle"/>
    <m/>
    <n v="2016"/>
    <s v="http://www.campomercado.com"/>
    <s v="No"/>
    <s v="No"/>
    <s v="No"/>
    <s v="No"/>
    <s v="No"/>
    <s v="No"/>
    <s v="No"/>
    <s v="No"/>
    <n v="0"/>
    <n v="0"/>
    <n v="0"/>
    <n v="0"/>
    <n v="0"/>
    <n v="0"/>
    <n v="0"/>
    <n v="0"/>
    <m/>
    <x v="0"/>
  </r>
  <r>
    <s v="Drone.UY"/>
    <s v="South America"/>
    <x v="16"/>
    <x v="0"/>
    <n v="1"/>
    <s v="Big Data &amp; Precision Agriculture"/>
    <s v="Data Analytics &amp; Decision Support Technologies"/>
    <s v="Broad Farming"/>
    <m/>
    <m/>
    <n v="2015"/>
    <s v="http://www.drone.uy"/>
    <s v="No"/>
    <s v="No"/>
    <s v="No"/>
    <s v="No"/>
    <s v="Yes"/>
    <s v="No"/>
    <s v="No"/>
    <s v="No"/>
    <n v="0"/>
    <n v="0"/>
    <n v="0"/>
    <n v="0"/>
    <n v="1"/>
    <n v="0"/>
    <n v="0"/>
    <n v="0"/>
    <m/>
    <x v="0"/>
  </r>
  <r>
    <s v="Ganado360"/>
    <s v="South America"/>
    <x v="16"/>
    <x v="0"/>
    <n v="1"/>
    <s v="Trading Platforms, Outsourcing and Financing"/>
    <s v="Marketplaces for Inputs, Products &amp; Services"/>
    <s v="Livestock"/>
    <s v="Cattle"/>
    <m/>
    <n v="2016"/>
    <s v="http://www.ganado360.com.uy"/>
    <s v="No"/>
    <s v="No"/>
    <s v="No"/>
    <s v="No"/>
    <s v="No"/>
    <s v="No"/>
    <s v="No"/>
    <s v="No"/>
    <n v="0"/>
    <n v="0"/>
    <n v="0"/>
    <n v="0"/>
    <n v="0"/>
    <n v="0"/>
    <n v="0"/>
    <n v="0"/>
    <m/>
    <x v="0"/>
  </r>
  <r>
    <s v="IEE tech - Chipsafer"/>
    <s v="South America"/>
    <x v="16"/>
    <x v="0"/>
    <n v="1"/>
    <s v="Big Data &amp; Precision Agriculture"/>
    <s v="Integrated Hardware &amp; Software Solutions (IoT)"/>
    <s v="Livestock"/>
    <s v="Dairy"/>
    <m/>
    <n v="2014"/>
    <s v="http://www.ieetech.com"/>
    <s v="Yes"/>
    <s v="No"/>
    <s v="No"/>
    <s v="No"/>
    <s v="No"/>
    <s v="No"/>
    <s v="No"/>
    <s v="No"/>
    <n v="1"/>
    <n v="0"/>
    <n v="0"/>
    <n v="0"/>
    <n v="0"/>
    <n v="0"/>
    <n v="0"/>
    <n v="0"/>
    <s v="Victoria Alonso Pérez"/>
    <x v="1"/>
  </r>
  <r>
    <s v="Irricontrol"/>
    <s v="South America"/>
    <x v="16"/>
    <x v="0"/>
    <n v="1"/>
    <s v="Farm Mechanization &amp; Automation"/>
    <s v="Water &amp; Irrigation Systems"/>
    <s v="Broad Farming"/>
    <m/>
    <m/>
    <m/>
    <s v="http://www.irricontrol.com.uy"/>
    <s v="Yes"/>
    <s v="No"/>
    <s v="Yes"/>
    <s v="No"/>
    <s v="Yes"/>
    <s v="Yes"/>
    <s v="Yes"/>
    <s v="No"/>
    <n v="1"/>
    <n v="0"/>
    <n v="1"/>
    <n v="0"/>
    <n v="1"/>
    <n v="1"/>
    <n v="1"/>
    <n v="0"/>
    <m/>
    <x v="0"/>
  </r>
  <r>
    <s v="Krooping"/>
    <s v="South America"/>
    <x v="16"/>
    <x v="0"/>
    <n v="1"/>
    <s v="Farm Management &amp; Information &amp; Education Services"/>
    <s v="Farm Management Software &amp; Consulting Services"/>
    <s v="Broad Farming"/>
    <m/>
    <m/>
    <n v="2017"/>
    <s v="http://www.krooping.com"/>
    <s v="No"/>
    <s v="No"/>
    <s v="No"/>
    <s v="No"/>
    <s v="No"/>
    <s v="No"/>
    <s v="No"/>
    <s v="No"/>
    <n v="0"/>
    <n v="0"/>
    <n v="0"/>
    <n v="0"/>
    <n v="0"/>
    <n v="0"/>
    <n v="0"/>
    <n v="0"/>
    <m/>
    <x v="0"/>
  </r>
  <r>
    <s v="negoAgro"/>
    <s v="South America"/>
    <x v="16"/>
    <x v="0"/>
    <n v="1"/>
    <s v="Farm Management &amp; Information &amp; Education Services"/>
    <s v="Farm Management Software &amp; Consulting Services"/>
    <s v="Livestock"/>
    <s v="Cattle"/>
    <m/>
    <n v="2010"/>
    <s v="http://www.negoagro.com"/>
    <s v="No"/>
    <s v="No"/>
    <s v="No"/>
    <s v="No"/>
    <s v="No"/>
    <s v="No"/>
    <s v="Yes"/>
    <s v="No"/>
    <n v="0"/>
    <n v="0"/>
    <n v="0"/>
    <n v="0"/>
    <n v="0"/>
    <n v="0"/>
    <n v="1"/>
    <n v="0"/>
    <m/>
    <x v="0"/>
  </r>
  <r>
    <s v="Okara Tech"/>
    <s v="South America"/>
    <x v="16"/>
    <x v="0"/>
    <n v="1"/>
    <s v="Big Data &amp; Precision Agriculture"/>
    <s v="Data Analytics &amp; Decision Support Technologies"/>
    <s v="Broad Farming"/>
    <m/>
    <m/>
    <n v="2012"/>
    <s v="http://www.okaratech.com"/>
    <s v="No"/>
    <s v="No"/>
    <s v="No"/>
    <s v="No"/>
    <s v="Yes"/>
    <s v="Yes"/>
    <s v="No"/>
    <s v="No"/>
    <n v="0"/>
    <n v="0"/>
    <n v="0"/>
    <n v="0"/>
    <n v="1"/>
    <n v="1"/>
    <n v="0"/>
    <n v="0"/>
    <m/>
    <x v="0"/>
  </r>
  <r>
    <s v="Orejano"/>
    <s v="South America"/>
    <x v="16"/>
    <x v="0"/>
    <n v="1"/>
    <s v="Trading Platforms, Outsourcing and Financing"/>
    <s v="Marketplaces for Inputs, Products &amp; Services"/>
    <s v="Livestock"/>
    <s v="Cattle"/>
    <m/>
    <m/>
    <s v="http://www.orejano.me"/>
    <s v="No"/>
    <s v="No"/>
    <s v="No"/>
    <s v="No"/>
    <s v="No"/>
    <s v="No"/>
    <s v="No"/>
    <s v="No"/>
    <n v="0"/>
    <n v="0"/>
    <n v="0"/>
    <n v="0"/>
    <n v="0"/>
    <n v="0"/>
    <n v="0"/>
    <n v="0"/>
    <m/>
    <x v="0"/>
  </r>
  <r>
    <s v="Rizoma"/>
    <s v="South America"/>
    <x v="16"/>
    <x v="0"/>
    <n v="1"/>
    <s v="Big Data &amp; Precision Agriculture"/>
    <s v="Data Analytics &amp; Decision Support Technologies"/>
    <s v="Broad Farming"/>
    <m/>
    <m/>
    <n v="2015"/>
    <s v="http://www.rizoma.io"/>
    <s v="Yes"/>
    <s v="No"/>
    <s v="No"/>
    <s v="No"/>
    <s v="Yes"/>
    <s v="Yes"/>
    <s v="Yes"/>
    <s v="No"/>
    <n v="1"/>
    <n v="0"/>
    <n v="0"/>
    <n v="0"/>
    <n v="1"/>
    <n v="1"/>
    <n v="1"/>
    <n v="0"/>
    <m/>
    <x v="0"/>
  </r>
  <r>
    <s v="Rural UY"/>
    <s v="South America"/>
    <x v="16"/>
    <x v="0"/>
    <n v="1"/>
    <s v="Trading Platforms, Outsourcing and Financing"/>
    <s v="Marketplaces for Inputs, Products &amp; Services"/>
    <s v="Livestock"/>
    <s v="Cattle"/>
    <m/>
    <n v="2012"/>
    <s v="http://www.rural.com.uy"/>
    <s v="No"/>
    <s v="No"/>
    <s v="No"/>
    <s v="No"/>
    <s v="No"/>
    <s v="No"/>
    <s v="Yes"/>
    <s v="No"/>
    <n v="0"/>
    <n v="0"/>
    <n v="0"/>
    <n v="0"/>
    <n v="0"/>
    <n v="0"/>
    <n v="1"/>
    <n v="0"/>
    <s v="Mateo Capdevielle"/>
    <x v="0"/>
  </r>
  <r>
    <s v="SanDiego Softworks - Lugus"/>
    <s v="South America"/>
    <x v="16"/>
    <x v="0"/>
    <n v="1"/>
    <s v="Farm Management &amp; Information &amp; Education Services"/>
    <s v="Farm Management Software &amp; Consulting Services"/>
    <s v="Row Crops"/>
    <m/>
    <m/>
    <n v="2014"/>
    <s v="http://www.lugusnet.com"/>
    <s v="No"/>
    <s v="No"/>
    <s v="No"/>
    <s v="No"/>
    <s v="No"/>
    <s v="No"/>
    <s v="No"/>
    <s v="No"/>
    <n v="0"/>
    <n v="0"/>
    <n v="0"/>
    <n v="0"/>
    <n v="0"/>
    <n v="0"/>
    <n v="0"/>
    <n v="0"/>
    <m/>
    <x v="0"/>
  </r>
  <r>
    <s v="SERC"/>
    <s v="South America"/>
    <x v="16"/>
    <x v="0"/>
    <n v="1"/>
    <s v="Farm Management &amp; Information &amp; Education Services"/>
    <s v="Farm Management Software &amp; Consulting Services"/>
    <s v="Livestock"/>
    <s v="Cattle"/>
    <m/>
    <n v="2015"/>
    <s v="http://www.serc.com.uy"/>
    <s v="No"/>
    <s v="No"/>
    <s v="No"/>
    <s v="No"/>
    <s v="No"/>
    <s v="No"/>
    <s v="Yes"/>
    <s v="No"/>
    <n v="0"/>
    <n v="0"/>
    <n v="0"/>
    <n v="0"/>
    <n v="0"/>
    <n v="0"/>
    <n v="1"/>
    <n v="0"/>
    <m/>
    <x v="0"/>
  </r>
  <r>
    <s v="Trasemgra"/>
    <s v="South America"/>
    <x v="16"/>
    <x v="0"/>
    <n v="1"/>
    <s v="Supply Chain Technologies"/>
    <s v="Food Traceability &amp; Safety"/>
    <s v="Row Crops"/>
    <m/>
    <m/>
    <n v="2017"/>
    <m/>
    <s v="No"/>
    <s v="No"/>
    <s v="No"/>
    <s v="No"/>
    <s v="No"/>
    <s v="No"/>
    <s v="Yes"/>
    <s v="No"/>
    <n v="0"/>
    <n v="0"/>
    <n v="0"/>
    <n v="0"/>
    <n v="0"/>
    <n v="0"/>
    <n v="1"/>
    <n v="0"/>
    <s v="Santiago Larghero Viera"/>
    <x v="0"/>
  </r>
  <r>
    <s v="Tucampo"/>
    <s v="South America"/>
    <x v="16"/>
    <x v="0"/>
    <n v="1"/>
    <s v="Trading Platforms, Outsourcing and Financing"/>
    <s v="Machinery Sharing &amp; Contractor Outsourcing Platforms"/>
    <s v="Broad Farming"/>
    <m/>
    <m/>
    <n v="2016"/>
    <s v="http://www.tucampo.uy"/>
    <s v="No"/>
    <s v="No"/>
    <s v="No"/>
    <s v="No"/>
    <s v="No"/>
    <s v="No"/>
    <s v="Yes"/>
    <s v="No"/>
    <n v="0"/>
    <n v="0"/>
    <n v="0"/>
    <n v="0"/>
    <n v="0"/>
    <n v="0"/>
    <n v="1"/>
    <n v="0"/>
    <m/>
    <x v="0"/>
  </r>
  <r>
    <s v="Ubi"/>
    <s v="South America"/>
    <x v="16"/>
    <x v="0"/>
    <n v="1"/>
    <s v="Trading Platforms, Outsourcing and Financing"/>
    <s v="Machinery Sharing &amp; Contractor Outsourcing Platforms"/>
    <s v="Livestock"/>
    <s v="Cattle"/>
    <m/>
    <n v="2016"/>
    <s v="http://www.ubibeefinspection.com"/>
    <s v="No"/>
    <s v="No"/>
    <s v="No"/>
    <s v="No"/>
    <s v="No"/>
    <s v="No"/>
    <s v="Yes"/>
    <s v="No"/>
    <n v="0"/>
    <n v="0"/>
    <n v="0"/>
    <n v="0"/>
    <n v="0"/>
    <n v="0"/>
    <n v="1"/>
    <n v="0"/>
    <m/>
    <x v="0"/>
  </r>
  <r>
    <s v="Vendagro"/>
    <s v="South America"/>
    <x v="16"/>
    <x v="0"/>
    <n v="1"/>
    <s v="Trading Platforms, Outsourcing and Financing"/>
    <s v="Marketplaces for Inputs, Products &amp; Services"/>
    <s v="Row Crops"/>
    <m/>
    <m/>
    <n v="2018"/>
    <s v="http://www.vendagro.com"/>
    <s v="No"/>
    <s v="No"/>
    <s v="No"/>
    <s v="No"/>
    <s v="No"/>
    <s v="No"/>
    <s v="Yes"/>
    <s v="No"/>
    <n v="0"/>
    <n v="0"/>
    <n v="0"/>
    <n v="0"/>
    <n v="0"/>
    <n v="0"/>
    <n v="1"/>
    <n v="0"/>
    <m/>
    <x v="0"/>
  </r>
  <r>
    <s v="Zafrales"/>
    <s v="South America"/>
    <x v="16"/>
    <x v="0"/>
    <n v="1"/>
    <s v="Trading Platforms, Outsourcing and Financing"/>
    <s v="Machinery Sharing &amp; Contractor Outsourcing Platforms"/>
    <s v="Broad Farming"/>
    <m/>
    <m/>
    <n v="2018"/>
    <s v="http://www.zafrales.com"/>
    <s v="No"/>
    <s v="No"/>
    <s v="No"/>
    <s v="No"/>
    <s v="No"/>
    <s v="No"/>
    <s v="No"/>
    <s v="No"/>
    <n v="0"/>
    <n v="0"/>
    <n v="0"/>
    <n v="0"/>
    <n v="0"/>
    <n v="0"/>
    <n v="0"/>
    <n v="0"/>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5">
  <r>
    <s v="Acronex"/>
    <s v="South America"/>
    <x v="0"/>
    <x v="0"/>
    <n v="1"/>
    <x v="0"/>
    <x v="0"/>
    <x v="0"/>
    <m/>
    <m/>
    <n v="2015"/>
    <s v="http://www.acronex.com"/>
    <s v="Yes"/>
    <s v="No"/>
    <s v="No"/>
    <s v="No"/>
    <s v="Yes"/>
    <s v="Yes"/>
    <s v="Yes"/>
    <s v="No"/>
    <n v="1"/>
    <n v="0"/>
    <n v="0"/>
    <n v="0"/>
    <n v="1"/>
    <n v="1"/>
    <n v="1"/>
    <n v="0"/>
  </r>
  <r>
    <s v="Agreemarket"/>
    <s v="South America"/>
    <x v="0"/>
    <x v="0"/>
    <n v="1"/>
    <x v="1"/>
    <x v="1"/>
    <x v="1"/>
    <m/>
    <m/>
    <n v="2017"/>
    <s v="http://www.agreemarket.com"/>
    <s v="No"/>
    <s v="No"/>
    <s v="No"/>
    <s v="Yes"/>
    <s v="No"/>
    <s v="No"/>
    <s v="No"/>
    <s v="No"/>
    <n v="0"/>
    <n v="0"/>
    <n v="0"/>
    <n v="1"/>
    <n v="0"/>
    <n v="0"/>
    <n v="0"/>
    <n v="0"/>
  </r>
  <r>
    <s v="Agrired"/>
    <s v="South America"/>
    <x v="0"/>
    <x v="0"/>
    <n v="1"/>
    <x v="1"/>
    <x v="1"/>
    <x v="0"/>
    <m/>
    <m/>
    <n v="2018"/>
    <s v="http://www.agrired.com"/>
    <s v="No"/>
    <s v="No"/>
    <s v="No"/>
    <s v="No"/>
    <s v="No"/>
    <s v="No"/>
    <s v="No"/>
    <s v="No"/>
    <n v="0"/>
    <n v="0"/>
    <n v="0"/>
    <n v="0"/>
    <n v="0"/>
    <n v="0"/>
    <n v="0"/>
    <n v="0"/>
  </r>
  <r>
    <s v="Agroads"/>
    <s v="South America"/>
    <x v="0"/>
    <x v="0"/>
    <n v="1"/>
    <x v="1"/>
    <x v="1"/>
    <x v="0"/>
    <m/>
    <m/>
    <n v="2007"/>
    <s v="http://www.agroads.com.ar"/>
    <s v="No"/>
    <s v="No"/>
    <s v="No"/>
    <s v="No"/>
    <s v="No"/>
    <s v="No"/>
    <s v="Yes"/>
    <s v="No"/>
    <n v="0"/>
    <n v="0"/>
    <n v="0"/>
    <n v="0"/>
    <n v="0"/>
    <n v="0"/>
    <n v="1"/>
    <n v="0"/>
  </r>
  <r>
    <s v="Agroapp"/>
    <s v="South America"/>
    <x v="0"/>
    <x v="0"/>
    <n v="1"/>
    <x v="0"/>
    <x v="2"/>
    <x v="1"/>
    <m/>
    <m/>
    <n v="2015"/>
    <s v="http://www.agroapparg.com"/>
    <s v="Yes"/>
    <s v="Yes"/>
    <s v="Yes"/>
    <s v="No"/>
    <s v="Yes"/>
    <s v="Yes"/>
    <s v="No"/>
    <s v="No"/>
    <n v="1"/>
    <n v="1"/>
    <n v="1"/>
    <n v="0"/>
    <n v="1"/>
    <n v="1"/>
    <n v="0"/>
    <n v="0"/>
  </r>
  <r>
    <s v="Agroconsultas"/>
    <s v="South America"/>
    <x v="0"/>
    <x v="0"/>
    <n v="1"/>
    <x v="2"/>
    <x v="3"/>
    <x v="0"/>
    <m/>
    <m/>
    <n v="2011"/>
    <s v="http://www.agroconsultasonline.com.ar"/>
    <s v="No"/>
    <s v="No"/>
    <s v="No"/>
    <s v="No"/>
    <s v="No"/>
    <s v="No"/>
    <s v="No"/>
    <s v="No"/>
    <n v="0"/>
    <n v="0"/>
    <n v="0"/>
    <n v="0"/>
    <n v="0"/>
    <n v="0"/>
    <n v="0"/>
    <n v="0"/>
  </r>
  <r>
    <s v="Agrofinders"/>
    <s v="South America"/>
    <x v="0"/>
    <x v="0"/>
    <n v="1"/>
    <x v="1"/>
    <x v="4"/>
    <x v="0"/>
    <m/>
    <m/>
    <n v="2016"/>
    <s v="http://www.agrofinders.com"/>
    <s v="No"/>
    <s v="No"/>
    <s v="No"/>
    <s v="No"/>
    <s v="No"/>
    <s v="Yes"/>
    <s v="Yes"/>
    <s v="No"/>
    <n v="0"/>
    <n v="0"/>
    <n v="0"/>
    <n v="0"/>
    <n v="0"/>
    <n v="1"/>
    <n v="1"/>
    <n v="0"/>
  </r>
  <r>
    <s v="Agrofinger"/>
    <s v="South America"/>
    <x v="0"/>
    <x v="0"/>
    <n v="1"/>
    <x v="0"/>
    <x v="2"/>
    <x v="1"/>
    <m/>
    <m/>
    <n v="2015"/>
    <s v="http://www.agrofinger.wordpress.com"/>
    <s v="No"/>
    <s v="No"/>
    <s v="No"/>
    <s v="No"/>
    <s v="No"/>
    <s v="No"/>
    <s v="No"/>
    <s v="No"/>
    <n v="0"/>
    <n v="0"/>
    <n v="0"/>
    <n v="0"/>
    <n v="0"/>
    <n v="0"/>
    <n v="0"/>
    <n v="0"/>
  </r>
  <r>
    <s v="Agrofund"/>
    <s v="South America"/>
    <x v="0"/>
    <x v="0"/>
    <n v="1"/>
    <x v="1"/>
    <x v="5"/>
    <x v="0"/>
    <m/>
    <m/>
    <n v="2017"/>
    <s v="http://www.agrofund.com.ar"/>
    <s v="No"/>
    <s v="No"/>
    <s v="No"/>
    <s v="No"/>
    <s v="No"/>
    <s v="No"/>
    <s v="No"/>
    <s v="No"/>
    <n v="0"/>
    <n v="0"/>
    <n v="0"/>
    <n v="0"/>
    <n v="0"/>
    <n v="0"/>
    <n v="0"/>
    <n v="0"/>
  </r>
  <r>
    <s v="Agrofy"/>
    <s v="South America"/>
    <x v="0"/>
    <x v="0"/>
    <n v="1"/>
    <x v="1"/>
    <x v="1"/>
    <x v="0"/>
    <m/>
    <m/>
    <n v="2016"/>
    <s v="http://www.agrofy.com"/>
    <s v="No"/>
    <s v="No"/>
    <s v="No"/>
    <s v="No"/>
    <s v="No"/>
    <s v="No"/>
    <s v="No"/>
    <s v="No"/>
    <n v="0"/>
    <n v="0"/>
    <n v="0"/>
    <n v="0"/>
    <n v="0"/>
    <n v="0"/>
    <n v="0"/>
    <n v="0"/>
  </r>
  <r>
    <s v="AgroJusto"/>
    <s v="South America"/>
    <x v="0"/>
    <x v="0"/>
    <n v="1"/>
    <x v="1"/>
    <x v="1"/>
    <x v="0"/>
    <m/>
    <m/>
    <n v="2018"/>
    <s v="http://www.agrojusto.com.ar"/>
    <s v="No"/>
    <s v="No"/>
    <s v="No"/>
    <s v="No"/>
    <s v="No"/>
    <s v="No"/>
    <s v="No"/>
    <s v="No"/>
    <n v="0"/>
    <n v="0"/>
    <n v="0"/>
    <n v="0"/>
    <n v="0"/>
    <n v="0"/>
    <n v="0"/>
    <n v="0"/>
  </r>
  <r>
    <s v="Agrolink"/>
    <s v="South America"/>
    <x v="0"/>
    <x v="0"/>
    <n v="1"/>
    <x v="1"/>
    <x v="1"/>
    <x v="0"/>
    <m/>
    <m/>
    <n v="2017"/>
    <s v="http://www.agrolink.com.ar"/>
    <s v="No"/>
    <s v="No"/>
    <s v="No"/>
    <s v="No"/>
    <s v="No"/>
    <s v="Yes"/>
    <s v="Yes"/>
    <s v="No"/>
    <n v="0"/>
    <n v="0"/>
    <n v="0"/>
    <n v="0"/>
    <n v="0"/>
    <n v="1"/>
    <n v="1"/>
    <n v="0"/>
  </r>
  <r>
    <s v="AgroPago"/>
    <s v="South America"/>
    <x v="0"/>
    <x v="0"/>
    <n v="1"/>
    <x v="1"/>
    <x v="5"/>
    <x v="0"/>
    <m/>
    <m/>
    <n v="2017"/>
    <s v="http://www.agropago.com"/>
    <s v="No"/>
    <s v="No"/>
    <s v="No"/>
    <s v="No"/>
    <s v="No"/>
    <s v="No"/>
    <s v="No"/>
    <s v="No"/>
    <n v="0"/>
    <n v="0"/>
    <n v="0"/>
    <n v="0"/>
    <n v="0"/>
    <n v="0"/>
    <n v="0"/>
    <n v="0"/>
  </r>
  <r>
    <s v="Agropoints"/>
    <s v="South America"/>
    <x v="0"/>
    <x v="0"/>
    <n v="1"/>
    <x v="1"/>
    <x v="1"/>
    <x v="0"/>
    <m/>
    <m/>
    <n v="2012"/>
    <s v="http://www.agropoints.com"/>
    <s v="No"/>
    <s v="No"/>
    <s v="No"/>
    <s v="No"/>
    <s v="No"/>
    <s v="No"/>
    <s v="No"/>
    <s v="No"/>
    <n v="0"/>
    <n v="0"/>
    <n v="0"/>
    <n v="0"/>
    <n v="0"/>
    <n v="0"/>
    <n v="0"/>
    <n v="0"/>
  </r>
  <r>
    <s v="Agropool"/>
    <s v="South America"/>
    <x v="0"/>
    <x v="1"/>
    <n v="0"/>
    <x v="1"/>
    <x v="1"/>
    <x v="0"/>
    <m/>
    <m/>
    <n v="2017"/>
    <s v="http://www.agro-pool.com"/>
    <s v="No"/>
    <s v="No"/>
    <s v="No"/>
    <s v="No"/>
    <s v="No"/>
    <s v="No"/>
    <s v="No"/>
    <s v="No"/>
    <n v="0"/>
    <n v="0"/>
    <n v="0"/>
    <n v="0"/>
    <n v="0"/>
    <n v="0"/>
    <n v="0"/>
    <n v="0"/>
  </r>
  <r>
    <s v="Agropro"/>
    <s v="South America"/>
    <x v="0"/>
    <x v="0"/>
    <n v="1"/>
    <x v="2"/>
    <x v="6"/>
    <x v="0"/>
    <m/>
    <m/>
    <n v="2019"/>
    <s v="http://www.agropro.ag"/>
    <s v="No"/>
    <s v="No"/>
    <s v="No"/>
    <s v="No"/>
    <s v="No"/>
    <s v="No"/>
    <s v="Yes"/>
    <s v="No"/>
    <n v="0"/>
    <n v="0"/>
    <n v="0"/>
    <n v="0"/>
    <n v="0"/>
    <n v="0"/>
    <n v="1"/>
    <n v="0"/>
  </r>
  <r>
    <s v="AgroRobots"/>
    <s v="South America"/>
    <x v="0"/>
    <x v="1"/>
    <n v="0"/>
    <x v="3"/>
    <x v="7"/>
    <x v="1"/>
    <m/>
    <m/>
    <n v="2016"/>
    <s v="http://www.agrorobots.com"/>
    <s v="No"/>
    <s v="No"/>
    <s v="No"/>
    <s v="No"/>
    <s v="No"/>
    <s v="No"/>
    <s v="No"/>
    <s v="No"/>
    <n v="0"/>
    <n v="0"/>
    <n v="0"/>
    <n v="0"/>
    <n v="0"/>
    <n v="0"/>
    <n v="0"/>
    <n v="0"/>
  </r>
  <r>
    <s v="Agrosty"/>
    <s v="South America"/>
    <x v="0"/>
    <x v="0"/>
    <n v="1"/>
    <x v="0"/>
    <x v="2"/>
    <x v="1"/>
    <m/>
    <m/>
    <n v="2017"/>
    <s v="http://www.agrosty.com"/>
    <s v="No"/>
    <s v="No"/>
    <s v="Yes"/>
    <s v="No"/>
    <s v="Yes"/>
    <s v="Yes"/>
    <s v="No"/>
    <s v="No"/>
    <n v="0"/>
    <n v="0"/>
    <n v="1"/>
    <n v="0"/>
    <n v="1"/>
    <n v="1"/>
    <n v="0"/>
    <n v="0"/>
  </r>
  <r>
    <s v="Albor Agro"/>
    <s v="South America"/>
    <x v="0"/>
    <x v="0"/>
    <n v="1"/>
    <x v="2"/>
    <x v="6"/>
    <x v="0"/>
    <m/>
    <m/>
    <n v="2010"/>
    <s v="http://www.alboragro.com"/>
    <s v="No"/>
    <s v="No"/>
    <s v="No"/>
    <s v="No"/>
    <s v="No"/>
    <s v="No"/>
    <s v="No"/>
    <s v="No"/>
    <n v="0"/>
    <n v="0"/>
    <n v="0"/>
    <n v="0"/>
    <n v="0"/>
    <n v="0"/>
    <n v="0"/>
    <n v="0"/>
  </r>
  <r>
    <s v="Algranero.com"/>
    <s v="South America"/>
    <x v="0"/>
    <x v="0"/>
    <n v="1"/>
    <x v="1"/>
    <x v="1"/>
    <x v="0"/>
    <m/>
    <m/>
    <n v="2017"/>
    <s v="http://www.algranero.com"/>
    <s v="No"/>
    <s v="No"/>
    <s v="No"/>
    <s v="No"/>
    <s v="No"/>
    <s v="Yes"/>
    <s v="Yes"/>
    <s v="No"/>
    <n v="0"/>
    <n v="0"/>
    <n v="0"/>
    <n v="0"/>
    <n v="0"/>
    <n v="1"/>
    <n v="1"/>
    <n v="0"/>
  </r>
  <r>
    <s v="Amauta"/>
    <s v="South America"/>
    <x v="0"/>
    <x v="0"/>
    <n v="1"/>
    <x v="4"/>
    <x v="8"/>
    <x v="0"/>
    <m/>
    <m/>
    <n v="2016"/>
    <s v="http://www.amauta.ag"/>
    <s v="No"/>
    <s v="No"/>
    <s v="No"/>
    <s v="No"/>
    <s v="No"/>
    <s v="No"/>
    <s v="No"/>
    <s v="No"/>
    <n v="0"/>
    <n v="0"/>
    <n v="0"/>
    <n v="0"/>
    <n v="0"/>
    <n v="0"/>
    <n v="0"/>
    <n v="0"/>
  </r>
  <r>
    <s v="Anote"/>
    <s v="South America"/>
    <x v="0"/>
    <x v="0"/>
    <n v="1"/>
    <x v="1"/>
    <x v="1"/>
    <x v="0"/>
    <m/>
    <m/>
    <n v="2018"/>
    <s v="http://www.anote.com.ar"/>
    <s v="No"/>
    <s v="No"/>
    <s v="No"/>
    <s v="No"/>
    <s v="No"/>
    <s v="No"/>
    <s v="No"/>
    <s v="No"/>
    <n v="0"/>
    <n v="0"/>
    <n v="0"/>
    <n v="0"/>
    <n v="0"/>
    <n v="0"/>
    <n v="0"/>
    <n v="0"/>
  </r>
  <r>
    <s v="Appgro"/>
    <s v="South America"/>
    <x v="0"/>
    <x v="0"/>
    <n v="1"/>
    <x v="2"/>
    <x v="6"/>
    <x v="0"/>
    <m/>
    <m/>
    <n v="2014"/>
    <s v="http://www.appgro.com.ar"/>
    <s v="No"/>
    <s v="No"/>
    <s v="No"/>
    <s v="No"/>
    <s v="No"/>
    <s v="No"/>
    <s v="Yes"/>
    <s v="No"/>
    <n v="0"/>
    <n v="0"/>
    <n v="0"/>
    <n v="0"/>
    <n v="0"/>
    <n v="0"/>
    <n v="1"/>
    <n v="0"/>
  </r>
  <r>
    <s v="Auravant"/>
    <s v="South America"/>
    <x v="0"/>
    <x v="0"/>
    <n v="1"/>
    <x v="0"/>
    <x v="2"/>
    <x v="1"/>
    <m/>
    <m/>
    <n v="2014"/>
    <s v="http://www.auravant.com"/>
    <s v="No"/>
    <s v="No"/>
    <s v="Yes"/>
    <s v="No"/>
    <s v="Yes"/>
    <s v="Yes"/>
    <s v="Yes"/>
    <s v="No"/>
    <n v="0"/>
    <n v="0"/>
    <n v="1"/>
    <n v="0"/>
    <n v="1"/>
    <n v="1"/>
    <n v="1"/>
    <n v="0"/>
  </r>
  <r>
    <s v="Avancargo"/>
    <s v="South America"/>
    <x v="0"/>
    <x v="0"/>
    <n v="1"/>
    <x v="5"/>
    <x v="9"/>
    <x v="0"/>
    <m/>
    <m/>
    <n v="2016"/>
    <s v="http://www.avancargo.com"/>
    <s v="No"/>
    <s v="No"/>
    <s v="No"/>
    <s v="No"/>
    <s v="No"/>
    <s v="Yes"/>
    <s v="Yes"/>
    <s v="No"/>
    <n v="0"/>
    <n v="0"/>
    <n v="0"/>
    <n v="0"/>
    <n v="0"/>
    <n v="1"/>
    <n v="1"/>
    <n v="0"/>
  </r>
  <r>
    <s v="B2B Agri"/>
    <s v="South America"/>
    <x v="0"/>
    <x v="0"/>
    <n v="1"/>
    <x v="0"/>
    <x v="2"/>
    <x v="0"/>
    <m/>
    <m/>
    <n v="2016"/>
    <s v="http://www.b2b-agri.com"/>
    <s v="No"/>
    <s v="Yes"/>
    <s v="Yes"/>
    <s v="No"/>
    <s v="No"/>
    <s v="No"/>
    <s v="No"/>
    <s v="No"/>
    <n v="0"/>
    <n v="1"/>
    <n v="1"/>
    <n v="0"/>
    <n v="0"/>
    <n v="0"/>
    <n v="0"/>
    <n v="0"/>
  </r>
  <r>
    <s v="Beeflow"/>
    <s v="South America"/>
    <x v="0"/>
    <x v="0"/>
    <n v="1"/>
    <x v="4"/>
    <x v="10"/>
    <x v="0"/>
    <m/>
    <m/>
    <n v="2016"/>
    <s v="http://www.beeflows.com"/>
    <s v="No"/>
    <s v="No"/>
    <s v="No"/>
    <s v="No"/>
    <s v="No"/>
    <s v="No"/>
    <s v="No"/>
    <s v="No"/>
    <n v="0"/>
    <n v="0"/>
    <n v="0"/>
    <n v="0"/>
    <n v="0"/>
    <n v="0"/>
    <n v="0"/>
    <n v="0"/>
  </r>
  <r>
    <s v="Biobot"/>
    <s v="South America"/>
    <x v="0"/>
    <x v="0"/>
    <n v="1"/>
    <x v="3"/>
    <x v="7"/>
    <x v="2"/>
    <m/>
    <m/>
    <n v="2014"/>
    <s v="http://www.biobot.com.ar"/>
    <s v="Yes"/>
    <s v="No"/>
    <s v="No"/>
    <s v="No"/>
    <s v="Yes"/>
    <s v="No"/>
    <s v="No"/>
    <s v="No"/>
    <n v="1"/>
    <n v="0"/>
    <n v="0"/>
    <n v="0"/>
    <n v="1"/>
    <n v="0"/>
    <n v="0"/>
    <n v="0"/>
  </r>
  <r>
    <s v="Biodrone"/>
    <s v="South America"/>
    <x v="0"/>
    <x v="0"/>
    <n v="1"/>
    <x v="3"/>
    <x v="11"/>
    <x v="2"/>
    <m/>
    <m/>
    <n v="2017"/>
    <s v="http://www.biodrone.com.ar"/>
    <s v="Yes"/>
    <s v="No"/>
    <s v="No"/>
    <s v="No"/>
    <s v="Yes"/>
    <s v="Yes"/>
    <s v="Yes"/>
    <s v="No"/>
    <n v="1"/>
    <n v="0"/>
    <n v="0"/>
    <n v="0"/>
    <n v="1"/>
    <n v="1"/>
    <n v="1"/>
    <n v="0"/>
  </r>
  <r>
    <s v="Bioheuris"/>
    <s v="South America"/>
    <x v="0"/>
    <x v="0"/>
    <n v="1"/>
    <x v="4"/>
    <x v="12"/>
    <x v="1"/>
    <m/>
    <m/>
    <n v="2015"/>
    <s v="http://www.bioheuris.com"/>
    <s v="No"/>
    <s v="No"/>
    <s v="No"/>
    <s v="No"/>
    <s v="No"/>
    <s v="No"/>
    <s v="No"/>
    <s v="No"/>
    <n v="0"/>
    <n v="0"/>
    <n v="0"/>
    <n v="0"/>
    <n v="0"/>
    <n v="0"/>
    <n v="0"/>
    <n v="0"/>
  </r>
  <r>
    <s v="Biotecnova"/>
    <s v="South America"/>
    <x v="0"/>
    <x v="0"/>
    <n v="1"/>
    <x v="4"/>
    <x v="8"/>
    <x v="0"/>
    <m/>
    <m/>
    <n v="2017"/>
    <s v="not available"/>
    <s v="No"/>
    <s v="No"/>
    <s v="No"/>
    <s v="No"/>
    <s v="No"/>
    <s v="No"/>
    <s v="No"/>
    <s v="No"/>
    <n v="0"/>
    <n v="0"/>
    <n v="0"/>
    <n v="0"/>
    <n v="0"/>
    <n v="0"/>
    <n v="0"/>
    <n v="0"/>
  </r>
  <r>
    <s v="Blacksoil"/>
    <s v="South America"/>
    <x v="0"/>
    <x v="0"/>
    <n v="1"/>
    <x v="3"/>
    <x v="7"/>
    <x v="1"/>
    <m/>
    <m/>
    <n v="2013"/>
    <s v="http://www.blacksoil.com.ar"/>
    <s v="No"/>
    <s v="No"/>
    <s v="No"/>
    <s v="No"/>
    <s v="No"/>
    <s v="No"/>
    <s v="No"/>
    <s v="No"/>
    <n v="0"/>
    <n v="0"/>
    <n v="0"/>
    <n v="0"/>
    <n v="0"/>
    <n v="0"/>
    <n v="0"/>
    <n v="0"/>
  </r>
  <r>
    <s v="BlockAgro"/>
    <s v="South America"/>
    <x v="0"/>
    <x v="0"/>
    <n v="1"/>
    <x v="5"/>
    <x v="13"/>
    <x v="0"/>
    <m/>
    <m/>
    <n v="2018"/>
    <s v="http://www.blockagro.app"/>
    <s v="No"/>
    <s v="No"/>
    <s v="No"/>
    <s v="Yes"/>
    <s v="No"/>
    <s v="No"/>
    <s v="No"/>
    <s v="No"/>
    <n v="0"/>
    <n v="0"/>
    <n v="0"/>
    <n v="1"/>
    <n v="0"/>
    <n v="0"/>
    <n v="0"/>
    <n v="0"/>
  </r>
  <r>
    <s v="Booster AgTech"/>
    <s v="South America"/>
    <x v="0"/>
    <x v="0"/>
    <n v="1"/>
    <x v="0"/>
    <x v="2"/>
    <x v="0"/>
    <m/>
    <m/>
    <n v="2014"/>
    <s v="http://www.boosteragtech.com"/>
    <s v="No"/>
    <s v="No"/>
    <s v="No"/>
    <s v="No"/>
    <s v="Yes"/>
    <s v="Yes"/>
    <s v="Yes"/>
    <s v="No"/>
    <n v="0"/>
    <n v="0"/>
    <n v="0"/>
    <n v="0"/>
    <n v="1"/>
    <n v="1"/>
    <n v="1"/>
    <n v="0"/>
  </r>
  <r>
    <s v="Busco Contratista"/>
    <s v="South America"/>
    <x v="0"/>
    <x v="0"/>
    <n v="1"/>
    <x v="1"/>
    <x v="4"/>
    <x v="0"/>
    <m/>
    <m/>
    <n v="2017"/>
    <s v="http://www.buscocontratista.com.ar"/>
    <s v="No"/>
    <s v="No"/>
    <s v="No"/>
    <s v="No"/>
    <s v="No"/>
    <s v="No"/>
    <s v="No"/>
    <s v="No"/>
    <n v="0"/>
    <n v="0"/>
    <n v="0"/>
    <n v="0"/>
    <n v="0"/>
    <n v="0"/>
    <n v="0"/>
    <n v="0"/>
  </r>
  <r>
    <s v="Cabure"/>
    <s v="South America"/>
    <x v="0"/>
    <x v="0"/>
    <n v="1"/>
    <x v="2"/>
    <x v="6"/>
    <x v="0"/>
    <m/>
    <m/>
    <n v="2017"/>
    <s v="http://www.cabure.com.ar"/>
    <s v="No"/>
    <s v="No"/>
    <s v="No"/>
    <s v="No"/>
    <s v="Yes"/>
    <s v="Yes"/>
    <s v="No"/>
    <s v="No"/>
    <n v="0"/>
    <n v="0"/>
    <n v="0"/>
    <n v="0"/>
    <n v="1"/>
    <n v="1"/>
    <n v="0"/>
    <n v="0"/>
  </r>
  <r>
    <s v="Caminos Rurales Inteligentes"/>
    <s v="South America"/>
    <x v="0"/>
    <x v="1"/>
    <n v="0"/>
    <x v="2"/>
    <x v="14"/>
    <x v="0"/>
    <m/>
    <m/>
    <n v="2017"/>
    <s v="not available"/>
    <s v="No"/>
    <s v="No"/>
    <s v="No"/>
    <s v="No"/>
    <s v="No"/>
    <s v="No"/>
    <s v="No"/>
    <s v="No"/>
    <n v="0"/>
    <n v="0"/>
    <n v="0"/>
    <n v="0"/>
    <n v="0"/>
    <n v="0"/>
    <n v="0"/>
    <n v="0"/>
  </r>
  <r>
    <s v="Camwheat"/>
    <s v="South America"/>
    <x v="0"/>
    <x v="1"/>
    <n v="0"/>
    <x v="5"/>
    <x v="13"/>
    <x v="1"/>
    <m/>
    <m/>
    <n v="2017"/>
    <s v="not available"/>
    <s v="No"/>
    <s v="No"/>
    <s v="No"/>
    <s v="No"/>
    <s v="No"/>
    <s v="No"/>
    <s v="No"/>
    <s v="No"/>
    <n v="0"/>
    <n v="0"/>
    <n v="0"/>
    <n v="0"/>
    <n v="0"/>
    <n v="0"/>
    <n v="0"/>
    <n v="0"/>
  </r>
  <r>
    <s v="Castor Oil Argentina"/>
    <s v="South America"/>
    <x v="0"/>
    <x v="0"/>
    <n v="1"/>
    <x v="6"/>
    <x v="15"/>
    <x v="3"/>
    <m/>
    <m/>
    <n v="2012"/>
    <s v="http://www.castoroilargentina.com"/>
    <s v="No"/>
    <s v="No"/>
    <s v="No"/>
    <s v="No"/>
    <s v="No"/>
    <s v="No"/>
    <s v="No"/>
    <s v="No"/>
    <n v="0"/>
    <n v="0"/>
    <n v="0"/>
    <n v="0"/>
    <n v="0"/>
    <n v="0"/>
    <n v="0"/>
    <n v="0"/>
  </r>
  <r>
    <s v="Cattle Tracking Management (CTM)"/>
    <s v="South America"/>
    <x v="0"/>
    <x v="0"/>
    <n v="1"/>
    <x v="0"/>
    <x v="16"/>
    <x v="4"/>
    <s v="Cattle"/>
    <m/>
    <n v="2016"/>
    <s v="http://www.ctm-data.com"/>
    <s v="Yes"/>
    <s v="Yes"/>
    <s v="No"/>
    <s v="Yes"/>
    <s v="No"/>
    <s v="Yes"/>
    <s v="No"/>
    <s v="Yes"/>
    <n v="1"/>
    <n v="1"/>
    <n v="0"/>
    <n v="1"/>
    <n v="0"/>
    <n v="1"/>
    <n v="0"/>
    <n v="1"/>
  </r>
  <r>
    <s v="Ceres Agro"/>
    <s v="South America"/>
    <x v="0"/>
    <x v="0"/>
    <n v="1"/>
    <x v="2"/>
    <x v="6"/>
    <x v="0"/>
    <m/>
    <m/>
    <s v="1990s"/>
    <s v="http://www.finneg.com"/>
    <s v="No"/>
    <s v="No"/>
    <s v="No"/>
    <s v="No"/>
    <s v="No"/>
    <s v="No"/>
    <s v="No"/>
    <s v="No"/>
    <n v="0"/>
    <n v="0"/>
    <n v="0"/>
    <n v="0"/>
    <n v="0"/>
    <n v="0"/>
    <n v="0"/>
    <n v="0"/>
  </r>
  <r>
    <s v="Ceres-Demeter"/>
    <s v="South America"/>
    <x v="0"/>
    <x v="0"/>
    <n v="1"/>
    <x v="4"/>
    <x v="8"/>
    <x v="1"/>
    <m/>
    <m/>
    <n v="2009"/>
    <s v="http://www.ceresdemeter.com.ar"/>
    <s v="No"/>
    <s v="No"/>
    <s v="No"/>
    <s v="No"/>
    <s v="No"/>
    <s v="No"/>
    <s v="No"/>
    <s v="No"/>
    <n v="0"/>
    <n v="0"/>
    <n v="0"/>
    <n v="0"/>
    <n v="0"/>
    <n v="0"/>
    <n v="0"/>
    <n v="0"/>
  </r>
  <r>
    <s v="Circular"/>
    <s v="South America"/>
    <x v="0"/>
    <x v="0"/>
    <n v="1"/>
    <x v="1"/>
    <x v="4"/>
    <x v="0"/>
    <m/>
    <m/>
    <n v="2019"/>
    <s v="http://www.appcircular.com"/>
    <s v="No"/>
    <s v="No"/>
    <s v="No"/>
    <s v="No"/>
    <s v="No"/>
    <s v="Yes"/>
    <s v="Yes"/>
    <s v="No"/>
    <n v="0"/>
    <n v="0"/>
    <n v="0"/>
    <n v="0"/>
    <n v="0"/>
    <n v="1"/>
    <n v="1"/>
    <n v="0"/>
  </r>
  <r>
    <s v="ClimateSense"/>
    <s v="South America"/>
    <x v="0"/>
    <x v="0"/>
    <n v="1"/>
    <x v="0"/>
    <x v="2"/>
    <x v="0"/>
    <m/>
    <m/>
    <n v="2017"/>
    <s v="http://www.climatesenseagro.com"/>
    <s v="No"/>
    <s v="No"/>
    <s v="Yes"/>
    <s v="No"/>
    <s v="Yes"/>
    <s v="Yes"/>
    <s v="No"/>
    <s v="No"/>
    <n v="0"/>
    <n v="0"/>
    <n v="1"/>
    <n v="0"/>
    <n v="1"/>
    <n v="1"/>
    <n v="0"/>
    <n v="0"/>
  </r>
  <r>
    <s v="Climavista Agro"/>
    <s v="South America"/>
    <x v="0"/>
    <x v="0"/>
    <n v="1"/>
    <x v="0"/>
    <x v="2"/>
    <x v="1"/>
    <m/>
    <m/>
    <n v="2017"/>
    <s v="http://www.agro.climavista.com"/>
    <s v="No"/>
    <s v="No"/>
    <s v="No"/>
    <s v="No"/>
    <s v="Yes"/>
    <s v="Yes"/>
    <s v="Yes"/>
    <s v="No"/>
    <n v="0"/>
    <n v="0"/>
    <n v="0"/>
    <n v="0"/>
    <n v="1"/>
    <n v="1"/>
    <n v="1"/>
    <n v="0"/>
  </r>
  <r>
    <s v="Club Cow"/>
    <s v="South America"/>
    <x v="0"/>
    <x v="1"/>
    <n v="0"/>
    <x v="1"/>
    <x v="5"/>
    <x v="4"/>
    <s v="Cattle"/>
    <m/>
    <n v="2015"/>
    <s v="http://www.theclubcow.com"/>
    <s v="No"/>
    <s v="No"/>
    <s v="No"/>
    <s v="No"/>
    <s v="No"/>
    <s v="No"/>
    <s v="No"/>
    <s v="No"/>
    <n v="0"/>
    <n v="0"/>
    <n v="0"/>
    <n v="0"/>
    <n v="0"/>
    <n v="0"/>
    <n v="0"/>
    <n v="0"/>
  </r>
  <r>
    <s v="Cordoba Technologies"/>
    <s v="South America"/>
    <x v="0"/>
    <x v="0"/>
    <n v="1"/>
    <x v="3"/>
    <x v="11"/>
    <x v="0"/>
    <m/>
    <m/>
    <n v="2017"/>
    <s v="http://www.cordobatechnologies.us"/>
    <s v="No"/>
    <s v="No"/>
    <s v="No"/>
    <s v="No"/>
    <s v="No"/>
    <s v="No"/>
    <s v="No"/>
    <s v="Yes"/>
    <n v="0"/>
    <n v="0"/>
    <n v="0"/>
    <n v="0"/>
    <n v="0"/>
    <n v="0"/>
    <n v="0"/>
    <n v="1"/>
  </r>
  <r>
    <s v="Cow Chain"/>
    <s v="South America"/>
    <x v="0"/>
    <x v="1"/>
    <n v="0"/>
    <x v="5"/>
    <x v="13"/>
    <x v="4"/>
    <s v="Cattle"/>
    <m/>
    <n v="2017"/>
    <s v="not available"/>
    <s v="No"/>
    <s v="No"/>
    <s v="No"/>
    <s v="No"/>
    <s v="No"/>
    <s v="No"/>
    <s v="No"/>
    <s v="No"/>
    <n v="0"/>
    <n v="0"/>
    <n v="0"/>
    <n v="0"/>
    <n v="0"/>
    <n v="0"/>
    <n v="0"/>
    <n v="0"/>
  </r>
  <r>
    <s v="Cuthill Agro - Hydroreader"/>
    <s v="South America"/>
    <x v="0"/>
    <x v="0"/>
    <n v="1"/>
    <x v="0"/>
    <x v="2"/>
    <x v="1"/>
    <m/>
    <m/>
    <n v="2004"/>
    <s v="http://www.cuthill.com.ar"/>
    <s v="No"/>
    <s v="No"/>
    <s v="No"/>
    <s v="No"/>
    <s v="No"/>
    <s v="No"/>
    <s v="Yes"/>
    <s v="No"/>
    <n v="0"/>
    <n v="0"/>
    <n v="0"/>
    <n v="0"/>
    <n v="0"/>
    <n v="0"/>
    <n v="1"/>
    <n v="0"/>
  </r>
  <r>
    <s v="deCampoaCampo"/>
    <s v="South America"/>
    <x v="0"/>
    <x v="0"/>
    <n v="1"/>
    <x v="1"/>
    <x v="1"/>
    <x v="4"/>
    <s v="Cattle"/>
    <m/>
    <n v="2010"/>
    <s v="http://www.decampoacampo.com"/>
    <s v="No"/>
    <s v="No"/>
    <s v="No"/>
    <s v="No"/>
    <s v="No"/>
    <s v="No"/>
    <s v="Yes"/>
    <s v="No"/>
    <n v="0"/>
    <n v="0"/>
    <n v="0"/>
    <n v="0"/>
    <n v="0"/>
    <n v="0"/>
    <n v="1"/>
    <n v="0"/>
  </r>
  <r>
    <s v="Deep Agro"/>
    <s v="South America"/>
    <x v="0"/>
    <x v="0"/>
    <n v="1"/>
    <x v="0"/>
    <x v="2"/>
    <x v="1"/>
    <m/>
    <m/>
    <n v="2017"/>
    <s v="http://www.deepagro.co"/>
    <s v="Yes"/>
    <s v="Yes"/>
    <s v="Yes"/>
    <s v="No"/>
    <s v="Yes"/>
    <s v="Yes"/>
    <s v="Yes"/>
    <s v="No"/>
    <n v="1"/>
    <n v="1"/>
    <n v="1"/>
    <n v="0"/>
    <n v="1"/>
    <n v="1"/>
    <n v="1"/>
    <n v="0"/>
  </r>
  <r>
    <s v="Digirodeo"/>
    <s v="South America"/>
    <x v="0"/>
    <x v="0"/>
    <n v="1"/>
    <x v="0"/>
    <x v="16"/>
    <x v="4"/>
    <s v="Cattle"/>
    <m/>
    <n v="2017"/>
    <s v="http://www.digirodeo.com"/>
    <s v="Yes"/>
    <s v="No"/>
    <s v="No"/>
    <s v="No"/>
    <s v="Yes"/>
    <s v="Yes"/>
    <s v="Yes"/>
    <s v="No"/>
    <n v="1"/>
    <n v="0"/>
    <n v="0"/>
    <n v="0"/>
    <n v="1"/>
    <n v="1"/>
    <n v="1"/>
    <n v="0"/>
  </r>
  <r>
    <s v="DTA Latam"/>
    <s v="South America"/>
    <x v="0"/>
    <x v="0"/>
    <n v="1"/>
    <x v="1"/>
    <x v="5"/>
    <x v="0"/>
    <m/>
    <m/>
    <n v="2009"/>
    <s v="http://www.pagorural.com"/>
    <s v="No"/>
    <s v="No"/>
    <s v="No"/>
    <s v="No"/>
    <s v="No"/>
    <s v="No"/>
    <s v="No"/>
    <s v="No"/>
    <n v="0"/>
    <n v="0"/>
    <n v="0"/>
    <n v="0"/>
    <n v="0"/>
    <n v="0"/>
    <n v="0"/>
    <n v="0"/>
  </r>
  <r>
    <s v="Ecobella"/>
    <s v="South America"/>
    <x v="0"/>
    <x v="0"/>
    <n v="1"/>
    <x v="6"/>
    <x v="17"/>
    <x v="5"/>
    <m/>
    <m/>
    <m/>
    <s v="http://www.ecobellaweb.com"/>
    <s v="No"/>
    <s v="No"/>
    <s v="No"/>
    <s v="No"/>
    <s v="No"/>
    <s v="No"/>
    <s v="No"/>
    <s v="No"/>
    <n v="0"/>
    <n v="0"/>
    <n v="0"/>
    <n v="0"/>
    <n v="0"/>
    <n v="0"/>
    <n v="0"/>
    <n v="0"/>
  </r>
  <r>
    <s v="Eiwa"/>
    <s v="South America"/>
    <x v="0"/>
    <x v="0"/>
    <n v="1"/>
    <x v="0"/>
    <x v="2"/>
    <x v="1"/>
    <m/>
    <m/>
    <n v="2014"/>
    <s v="http://www.eiwa.ag"/>
    <s v="No"/>
    <s v="Yes"/>
    <s v="Yes"/>
    <s v="No"/>
    <s v="Yes"/>
    <s v="Yes"/>
    <s v="No"/>
    <s v="No"/>
    <n v="0"/>
    <n v="1"/>
    <n v="1"/>
    <n v="0"/>
    <n v="1"/>
    <n v="1"/>
    <n v="0"/>
    <n v="0"/>
  </r>
  <r>
    <s v="Eland"/>
    <s v="South America"/>
    <x v="0"/>
    <x v="0"/>
    <n v="1"/>
    <x v="2"/>
    <x v="6"/>
    <x v="0"/>
    <m/>
    <m/>
    <n v="2013"/>
    <s v="http://www.eland.es"/>
    <s v="No"/>
    <s v="No"/>
    <s v="No"/>
    <s v="No"/>
    <s v="No"/>
    <s v="No"/>
    <s v="Yes"/>
    <s v="No"/>
    <n v="0"/>
    <n v="0"/>
    <n v="0"/>
    <n v="0"/>
    <n v="0"/>
    <n v="0"/>
    <n v="1"/>
    <n v="0"/>
  </r>
  <r>
    <s v="Enbaca"/>
    <s v="South America"/>
    <x v="0"/>
    <x v="0"/>
    <n v="1"/>
    <x v="1"/>
    <x v="1"/>
    <x v="4"/>
    <s v="Cattle"/>
    <m/>
    <n v="2016"/>
    <s v="http://www.enbaca.com"/>
    <s v="No"/>
    <s v="No"/>
    <s v="No"/>
    <s v="No"/>
    <s v="No"/>
    <s v="No"/>
    <s v="No"/>
    <s v="No"/>
    <n v="0"/>
    <n v="0"/>
    <n v="0"/>
    <n v="0"/>
    <n v="0"/>
    <n v="0"/>
    <n v="0"/>
    <n v="0"/>
  </r>
  <r>
    <s v="FarmIn"/>
    <s v="South America"/>
    <x v="0"/>
    <x v="0"/>
    <n v="1"/>
    <x v="0"/>
    <x v="16"/>
    <x v="4"/>
    <s v="Cattle"/>
    <m/>
    <n v="2016"/>
    <s v="http://www.farmintech.com"/>
    <s v="Yes"/>
    <s v="No"/>
    <s v="No"/>
    <s v="No"/>
    <s v="Yes"/>
    <s v="No"/>
    <s v="No"/>
    <s v="No"/>
    <n v="1"/>
    <n v="0"/>
    <n v="0"/>
    <n v="0"/>
    <n v="1"/>
    <n v="0"/>
    <n v="0"/>
    <n v="0"/>
  </r>
  <r>
    <s v="Feria ganadera"/>
    <s v="South America"/>
    <x v="0"/>
    <x v="0"/>
    <n v="1"/>
    <x v="1"/>
    <x v="1"/>
    <x v="4"/>
    <s v="Cattle"/>
    <m/>
    <n v="2016"/>
    <s v="http://www.feriaganadera.com.ar"/>
    <s v="No"/>
    <s v="No"/>
    <s v="No"/>
    <s v="No"/>
    <s v="No"/>
    <s v="No"/>
    <s v="No"/>
    <s v="No"/>
    <n v="0"/>
    <n v="0"/>
    <n v="0"/>
    <n v="0"/>
    <n v="0"/>
    <n v="0"/>
    <n v="0"/>
    <n v="0"/>
  </r>
  <r>
    <s v="Flexbit"/>
    <s v="South America"/>
    <x v="0"/>
    <x v="0"/>
    <n v="1"/>
    <x v="0"/>
    <x v="16"/>
    <x v="0"/>
    <m/>
    <m/>
    <n v="2015"/>
    <s v="http://www.flexbit.com.ar"/>
    <s v="Yes"/>
    <s v="No"/>
    <s v="No"/>
    <s v="No"/>
    <s v="Yes"/>
    <s v="No"/>
    <s v="Yes"/>
    <s v="No"/>
    <n v="1"/>
    <n v="0"/>
    <n v="0"/>
    <n v="0"/>
    <n v="1"/>
    <n v="0"/>
    <n v="1"/>
    <n v="0"/>
  </r>
  <r>
    <s v="Frontec"/>
    <s v="South America"/>
    <x v="0"/>
    <x v="0"/>
    <n v="1"/>
    <x v="0"/>
    <x v="2"/>
    <x v="0"/>
    <m/>
    <m/>
    <n v="2015"/>
    <s v="http://www.frontec.net"/>
    <s v="No"/>
    <s v="Yes"/>
    <s v="No"/>
    <s v="No"/>
    <s v="Yes"/>
    <s v="Yes"/>
    <s v="No"/>
    <s v="No"/>
    <n v="0"/>
    <n v="1"/>
    <n v="0"/>
    <n v="0"/>
    <n v="1"/>
    <n v="1"/>
    <n v="0"/>
    <n v="0"/>
  </r>
  <r>
    <s v="GarageAgro"/>
    <s v="South America"/>
    <x v="0"/>
    <x v="0"/>
    <n v="1"/>
    <x v="0"/>
    <x v="2"/>
    <x v="0"/>
    <m/>
    <m/>
    <n v="2016"/>
    <s v="http://www.garageagro.com"/>
    <s v="No"/>
    <s v="No"/>
    <s v="No"/>
    <s v="No"/>
    <s v="No"/>
    <s v="No"/>
    <s v="No"/>
    <s v="No"/>
    <n v="0"/>
    <n v="0"/>
    <n v="0"/>
    <n v="0"/>
    <n v="0"/>
    <n v="0"/>
    <n v="0"/>
    <n v="0"/>
  </r>
  <r>
    <s v="GeoAgris"/>
    <s v="South America"/>
    <x v="0"/>
    <x v="0"/>
    <n v="1"/>
    <x v="0"/>
    <x v="2"/>
    <x v="1"/>
    <m/>
    <m/>
    <n v="2003"/>
    <s v="http://www.geoagris.com"/>
    <s v="No"/>
    <s v="No"/>
    <s v="No"/>
    <s v="No"/>
    <s v="Yes"/>
    <s v="Yes"/>
    <s v="No"/>
    <s v="No"/>
    <n v="0"/>
    <n v="0"/>
    <n v="0"/>
    <n v="0"/>
    <n v="1"/>
    <n v="1"/>
    <n v="0"/>
    <n v="0"/>
  </r>
  <r>
    <s v="GeoAgro"/>
    <s v="South America"/>
    <x v="0"/>
    <x v="0"/>
    <n v="1"/>
    <x v="0"/>
    <x v="2"/>
    <x v="1"/>
    <m/>
    <m/>
    <n v="2001"/>
    <s v="http://site.geoagro.com"/>
    <s v="No"/>
    <s v="No"/>
    <s v="No"/>
    <s v="No"/>
    <s v="Yes"/>
    <s v="Yes"/>
    <s v="No"/>
    <s v="No"/>
    <n v="0"/>
    <n v="0"/>
    <n v="0"/>
    <n v="0"/>
    <n v="1"/>
    <n v="1"/>
    <n v="0"/>
    <n v="0"/>
  </r>
  <r>
    <s v="Gestiónorejana"/>
    <s v="South America"/>
    <x v="0"/>
    <x v="0"/>
    <n v="1"/>
    <x v="2"/>
    <x v="6"/>
    <x v="4"/>
    <s v="Cattle"/>
    <m/>
    <n v="2017"/>
    <s v="http://www.gestionorejana.com"/>
    <s v="No"/>
    <s v="No"/>
    <s v="No"/>
    <s v="No"/>
    <s v="No"/>
    <s v="No"/>
    <s v="No"/>
    <s v="No"/>
    <n v="0"/>
    <n v="0"/>
    <n v="0"/>
    <n v="0"/>
    <n v="0"/>
    <n v="0"/>
    <n v="0"/>
    <n v="0"/>
  </r>
  <r>
    <s v="Gestormax"/>
    <s v="South America"/>
    <x v="0"/>
    <x v="0"/>
    <n v="1"/>
    <x v="2"/>
    <x v="6"/>
    <x v="0"/>
    <m/>
    <m/>
    <n v="2004"/>
    <s v="http://www.gestormax.com"/>
    <s v="No"/>
    <s v="No"/>
    <s v="No"/>
    <s v="No"/>
    <s v="No"/>
    <s v="No"/>
    <s v="No"/>
    <s v="No"/>
    <n v="0"/>
    <n v="0"/>
    <n v="0"/>
    <n v="0"/>
    <n v="0"/>
    <n v="0"/>
    <n v="0"/>
    <n v="0"/>
  </r>
  <r>
    <s v="Granja Celular"/>
    <s v="South America"/>
    <x v="0"/>
    <x v="0"/>
    <n v="1"/>
    <x v="7"/>
    <x v="18"/>
    <x v="5"/>
    <m/>
    <m/>
    <n v="2018"/>
    <s v="not available"/>
    <s v="No"/>
    <s v="No"/>
    <s v="No"/>
    <s v="No"/>
    <s v="No"/>
    <s v="No"/>
    <s v="No"/>
    <s v="No"/>
    <n v="0"/>
    <n v="0"/>
    <n v="0"/>
    <n v="0"/>
    <n v="0"/>
    <n v="0"/>
    <n v="0"/>
    <n v="0"/>
  </r>
  <r>
    <s v="HerraAgro"/>
    <s v="South America"/>
    <x v="0"/>
    <x v="0"/>
    <n v="1"/>
    <x v="2"/>
    <x v="6"/>
    <x v="0"/>
    <m/>
    <m/>
    <n v="2016"/>
    <s v="http://www.herraagro.com.ar"/>
    <s v="No"/>
    <s v="No"/>
    <s v="No"/>
    <s v="No"/>
    <s v="No"/>
    <s v="No"/>
    <s v="No"/>
    <s v="No"/>
    <n v="0"/>
    <n v="0"/>
    <n v="0"/>
    <n v="0"/>
    <n v="0"/>
    <n v="0"/>
    <n v="0"/>
    <n v="0"/>
  </r>
  <r>
    <s v="Hi-Terra Tecnologias"/>
    <s v="South America"/>
    <x v="0"/>
    <x v="0"/>
    <n v="1"/>
    <x v="0"/>
    <x v="2"/>
    <x v="0"/>
    <m/>
    <m/>
    <n v="2016"/>
    <s v="http://www.hi-terra.com.ar"/>
    <s v="Yes"/>
    <s v="No"/>
    <s v="No"/>
    <s v="No"/>
    <s v="Yes"/>
    <s v="Yes"/>
    <s v="No"/>
    <s v="No"/>
    <n v="1"/>
    <n v="0"/>
    <n v="0"/>
    <n v="0"/>
    <n v="1"/>
    <n v="1"/>
    <n v="0"/>
    <n v="0"/>
  </r>
  <r>
    <s v="Huella Software"/>
    <s v="South America"/>
    <x v="0"/>
    <x v="0"/>
    <n v="1"/>
    <x v="2"/>
    <x v="6"/>
    <x v="4"/>
    <s v="Cattle"/>
    <m/>
    <n v="2005"/>
    <s v="http://www.softhuella.com.ar"/>
    <s v="No"/>
    <s v="No"/>
    <s v="No"/>
    <s v="No"/>
    <s v="No"/>
    <s v="No"/>
    <s v="Yes"/>
    <s v="No"/>
    <n v="0"/>
    <n v="0"/>
    <n v="0"/>
    <n v="0"/>
    <n v="0"/>
    <n v="0"/>
    <n v="1"/>
    <n v="0"/>
  </r>
  <r>
    <s v="Humber"/>
    <s v="South America"/>
    <x v="0"/>
    <x v="0"/>
    <n v="1"/>
    <x v="5"/>
    <x v="9"/>
    <x v="0"/>
    <m/>
    <m/>
    <n v="2015"/>
    <s v="http://www.humber.com.ar"/>
    <s v="No"/>
    <s v="No"/>
    <s v="No"/>
    <s v="No"/>
    <s v="No"/>
    <s v="Yes"/>
    <s v="No"/>
    <s v="No"/>
    <n v="0"/>
    <n v="0"/>
    <n v="0"/>
    <n v="0"/>
    <n v="0"/>
    <n v="1"/>
    <n v="0"/>
    <n v="0"/>
  </r>
  <r>
    <s v="INBIOAR SA"/>
    <s v="South America"/>
    <x v="0"/>
    <x v="0"/>
    <n v="1"/>
    <x v="4"/>
    <x v="8"/>
    <x v="1"/>
    <m/>
    <m/>
    <n v="2010"/>
    <s v="http://www.inbioar.com"/>
    <s v="No"/>
    <s v="No"/>
    <s v="No"/>
    <s v="No"/>
    <s v="No"/>
    <s v="No"/>
    <s v="No"/>
    <s v="No"/>
    <n v="0"/>
    <n v="0"/>
    <n v="0"/>
    <n v="0"/>
    <n v="0"/>
    <n v="0"/>
    <n v="0"/>
    <n v="0"/>
  </r>
  <r>
    <s v="Inteliagro"/>
    <s v="South America"/>
    <x v="0"/>
    <x v="0"/>
    <n v="1"/>
    <x v="2"/>
    <x v="6"/>
    <x v="1"/>
    <m/>
    <m/>
    <n v="2014"/>
    <s v="http://www.inteliagro.com"/>
    <s v="No"/>
    <s v="No"/>
    <s v="No"/>
    <s v="No"/>
    <s v="No"/>
    <s v="No"/>
    <s v="No"/>
    <s v="Yes"/>
    <n v="0"/>
    <n v="0"/>
    <n v="0"/>
    <n v="0"/>
    <n v="0"/>
    <n v="0"/>
    <n v="0"/>
    <n v="1"/>
  </r>
  <r>
    <s v="Innomy"/>
    <s v="South America"/>
    <x v="0"/>
    <x v="0"/>
    <n v="1"/>
    <x v="4"/>
    <x v="8"/>
    <x v="0"/>
    <m/>
    <m/>
    <n v="2018"/>
    <s v="http://www.innomy.com.ar"/>
    <s v="No"/>
    <s v="No"/>
    <s v="No"/>
    <s v="No"/>
    <s v="No"/>
    <s v="No"/>
    <s v="No"/>
    <s v="No"/>
    <n v="0"/>
    <n v="0"/>
    <n v="0"/>
    <n v="0"/>
    <n v="0"/>
    <n v="0"/>
    <n v="0"/>
    <n v="0"/>
  </r>
  <r>
    <s v="Kelpie"/>
    <s v="South America"/>
    <x v="0"/>
    <x v="0"/>
    <n v="1"/>
    <x v="0"/>
    <x v="0"/>
    <x v="0"/>
    <m/>
    <m/>
    <n v="2018"/>
    <s v="http://www.kelpie.com.ar"/>
    <s v="No"/>
    <s v="No"/>
    <s v="No"/>
    <s v="No"/>
    <s v="Yes"/>
    <s v="Yes"/>
    <s v="No"/>
    <s v="No"/>
    <n v="0"/>
    <n v="0"/>
    <n v="0"/>
    <n v="0"/>
    <n v="1"/>
    <n v="1"/>
    <n v="0"/>
    <n v="0"/>
  </r>
  <r>
    <s v="Kilimo"/>
    <s v="South America"/>
    <x v="0"/>
    <x v="0"/>
    <n v="1"/>
    <x v="3"/>
    <x v="7"/>
    <x v="0"/>
    <m/>
    <m/>
    <n v="2014"/>
    <s v="http://www.kilimo.com.ar"/>
    <s v="No"/>
    <s v="No"/>
    <s v="Yes"/>
    <s v="No"/>
    <s v="Yes"/>
    <s v="Yes"/>
    <s v="Yes"/>
    <s v="No"/>
    <n v="0"/>
    <n v="0"/>
    <n v="1"/>
    <n v="0"/>
    <n v="1"/>
    <n v="1"/>
    <n v="1"/>
    <n v="0"/>
  </r>
  <r>
    <s v="King Agro"/>
    <s v="South America"/>
    <x v="0"/>
    <x v="0"/>
    <n v="1"/>
    <x v="3"/>
    <x v="19"/>
    <x v="0"/>
    <m/>
    <m/>
    <n v="2011"/>
    <s v="http://www.kingagro.com.ar"/>
    <s v="No"/>
    <s v="No"/>
    <s v="No"/>
    <s v="No"/>
    <s v="No"/>
    <s v="No"/>
    <s v="No"/>
    <s v="No"/>
    <n v="0"/>
    <n v="0"/>
    <n v="0"/>
    <n v="0"/>
    <n v="0"/>
    <n v="0"/>
    <n v="0"/>
    <n v="0"/>
  </r>
  <r>
    <s v="KumenAgro"/>
    <s v="South America"/>
    <x v="0"/>
    <x v="0"/>
    <n v="1"/>
    <x v="2"/>
    <x v="6"/>
    <x v="0"/>
    <m/>
    <m/>
    <s v="1990s"/>
    <s v="http://www.kumenagro.com.ar"/>
    <s v="No"/>
    <s v="No"/>
    <s v="No"/>
    <s v="No"/>
    <s v="No"/>
    <s v="No"/>
    <s v="Yes"/>
    <s v="No"/>
    <n v="0"/>
    <n v="0"/>
    <n v="0"/>
    <n v="0"/>
    <n v="0"/>
    <n v="0"/>
    <n v="1"/>
    <n v="0"/>
  </r>
  <r>
    <s v="Kymatec"/>
    <s v="South America"/>
    <x v="0"/>
    <x v="1"/>
    <n v="0"/>
    <x v="3"/>
    <x v="11"/>
    <x v="0"/>
    <m/>
    <m/>
    <n v="2014"/>
    <s v="http://www.kymatec.co"/>
    <s v="No"/>
    <s v="No"/>
    <s v="No"/>
    <s v="No"/>
    <s v="No"/>
    <s v="No"/>
    <s v="No"/>
    <s v="No"/>
    <n v="0"/>
    <n v="0"/>
    <n v="0"/>
    <n v="0"/>
    <n v="0"/>
    <n v="0"/>
    <n v="0"/>
    <n v="0"/>
  </r>
  <r>
    <s v="La Rotonda"/>
    <s v="South America"/>
    <x v="0"/>
    <x v="0"/>
    <n v="1"/>
    <x v="1"/>
    <x v="4"/>
    <x v="0"/>
    <m/>
    <m/>
    <n v="2016"/>
    <s v="http://www.larotonda.com.ar"/>
    <s v="No"/>
    <s v="No"/>
    <s v="No"/>
    <s v="No"/>
    <s v="No"/>
    <s v="No"/>
    <s v="No"/>
    <s v="No"/>
    <n v="0"/>
    <n v="0"/>
    <n v="0"/>
    <n v="0"/>
    <n v="0"/>
    <n v="0"/>
    <n v="0"/>
    <n v="0"/>
  </r>
  <r>
    <s v="Laurus"/>
    <s v="South America"/>
    <x v="0"/>
    <x v="0"/>
    <n v="1"/>
    <x v="8"/>
    <x v="20"/>
    <x v="6"/>
    <m/>
    <m/>
    <n v="2017"/>
    <s v="http://www.laurusag.tech"/>
    <s v="No"/>
    <s v="No"/>
    <s v="No"/>
    <s v="No"/>
    <s v="No"/>
    <s v="No"/>
    <s v="No"/>
    <s v="No"/>
    <n v="0"/>
    <n v="0"/>
    <n v="0"/>
    <n v="0"/>
    <n v="0"/>
    <n v="0"/>
    <n v="0"/>
    <n v="0"/>
  </r>
  <r>
    <s v="LESS Industries"/>
    <s v="South America"/>
    <x v="0"/>
    <x v="0"/>
    <n v="1"/>
    <x v="3"/>
    <x v="19"/>
    <x v="0"/>
    <m/>
    <m/>
    <n v="2013"/>
    <s v="http://www.lessindustries.com"/>
    <s v="Yes"/>
    <s v="No"/>
    <s v="No"/>
    <s v="No"/>
    <s v="Yes"/>
    <s v="Yes"/>
    <s v="Yes"/>
    <s v="No"/>
    <n v="1"/>
    <n v="0"/>
    <n v="0"/>
    <n v="0"/>
    <n v="1"/>
    <n v="1"/>
    <n v="1"/>
    <n v="0"/>
  </r>
  <r>
    <s v="Maqtec"/>
    <s v="South America"/>
    <x v="0"/>
    <x v="0"/>
    <n v="1"/>
    <x v="3"/>
    <x v="11"/>
    <x v="0"/>
    <m/>
    <m/>
    <n v="2000"/>
    <s v="http://www.maqtec.com"/>
    <s v="No"/>
    <s v="No"/>
    <s v="No"/>
    <s v="No"/>
    <s v="No"/>
    <s v="No"/>
    <s v="No"/>
    <s v="Yes"/>
    <n v="0"/>
    <n v="0"/>
    <n v="0"/>
    <n v="0"/>
    <n v="0"/>
    <n v="0"/>
    <n v="0"/>
    <n v="1"/>
  </r>
  <r>
    <s v="Milar.farm"/>
    <s v="South America"/>
    <x v="0"/>
    <x v="0"/>
    <n v="1"/>
    <x v="0"/>
    <x v="2"/>
    <x v="1"/>
    <m/>
    <m/>
    <n v="2017"/>
    <s v="http://www.milar.farm"/>
    <s v="No"/>
    <s v="No"/>
    <s v="No"/>
    <s v="No"/>
    <s v="No"/>
    <s v="No"/>
    <s v="Yes"/>
    <s v="No"/>
    <n v="0"/>
    <n v="0"/>
    <n v="0"/>
    <n v="0"/>
    <n v="0"/>
    <n v="0"/>
    <n v="1"/>
    <n v="0"/>
  </r>
  <r>
    <s v="Moovin"/>
    <s v="South America"/>
    <x v="0"/>
    <x v="0"/>
    <n v="1"/>
    <x v="1"/>
    <x v="1"/>
    <x v="0"/>
    <m/>
    <m/>
    <n v="2018"/>
    <s v="http://www.muvinapp.com"/>
    <s v="No"/>
    <s v="No"/>
    <s v="No"/>
    <s v="No"/>
    <s v="No"/>
    <s v="Yes"/>
    <s v="Yes"/>
    <s v="No"/>
    <n v="0"/>
    <n v="0"/>
    <n v="0"/>
    <n v="0"/>
    <n v="0"/>
    <n v="1"/>
    <n v="1"/>
    <n v="0"/>
  </r>
  <r>
    <s v="Nanotica"/>
    <s v="South America"/>
    <x v="0"/>
    <x v="0"/>
    <n v="1"/>
    <x v="4"/>
    <x v="12"/>
    <x v="0"/>
    <m/>
    <m/>
    <n v="2015"/>
    <s v="http://www.nanotica.com.ar"/>
    <s v="No"/>
    <s v="No"/>
    <s v="No"/>
    <s v="No"/>
    <s v="No"/>
    <s v="No"/>
    <s v="No"/>
    <s v="No"/>
    <n v="0"/>
    <n v="0"/>
    <n v="0"/>
    <n v="0"/>
    <n v="0"/>
    <n v="0"/>
    <n v="0"/>
    <n v="0"/>
  </r>
  <r>
    <s v="NPKS MyO "/>
    <s v="South America"/>
    <x v="0"/>
    <x v="0"/>
    <n v="1"/>
    <x v="0"/>
    <x v="2"/>
    <x v="0"/>
    <m/>
    <m/>
    <n v="2017"/>
    <s v="http://www.npksmyo.com"/>
    <s v="No"/>
    <s v="No"/>
    <s v="No"/>
    <s v="No"/>
    <s v="No"/>
    <s v="No"/>
    <s v="No"/>
    <s v="No"/>
    <n v="0"/>
    <n v="0"/>
    <n v="0"/>
    <n v="0"/>
    <n v="0"/>
    <n v="0"/>
    <n v="0"/>
    <n v="0"/>
  </r>
  <r>
    <s v="Ñandú Gestión Agro"/>
    <s v="South America"/>
    <x v="0"/>
    <x v="0"/>
    <n v="1"/>
    <x v="2"/>
    <x v="6"/>
    <x v="0"/>
    <m/>
    <m/>
    <n v="2014"/>
    <s v="http://www.agronandu.com"/>
    <s v="No"/>
    <s v="No"/>
    <s v="No"/>
    <s v="No"/>
    <s v="No"/>
    <s v="No"/>
    <s v="No"/>
    <s v="No"/>
    <n v="0"/>
    <n v="0"/>
    <n v="0"/>
    <n v="0"/>
    <n v="0"/>
    <n v="0"/>
    <n v="0"/>
    <n v="0"/>
  </r>
  <r>
    <s v="Omixom Ingeniería"/>
    <s v="South America"/>
    <x v="0"/>
    <x v="0"/>
    <n v="1"/>
    <x v="0"/>
    <x v="0"/>
    <x v="0"/>
    <m/>
    <m/>
    <n v="2007"/>
    <s v="http://www.omixom.com"/>
    <s v="No"/>
    <s v="No"/>
    <s v="No"/>
    <s v="No"/>
    <s v="Yes"/>
    <s v="No"/>
    <s v="No"/>
    <s v="No"/>
    <n v="0"/>
    <n v="0"/>
    <n v="0"/>
    <n v="0"/>
    <n v="1"/>
    <n v="0"/>
    <n v="0"/>
    <n v="0"/>
  </r>
  <r>
    <s v="OpenVino"/>
    <s v="South America"/>
    <x v="0"/>
    <x v="0"/>
    <n v="1"/>
    <x v="7"/>
    <x v="21"/>
    <x v="5"/>
    <m/>
    <m/>
    <n v="2018"/>
    <s v="http://www.openvino.org"/>
    <s v="No"/>
    <s v="No"/>
    <s v="No"/>
    <s v="Yes"/>
    <s v="No"/>
    <s v="No"/>
    <s v="No"/>
    <s v="No"/>
    <n v="0"/>
    <n v="0"/>
    <n v="0"/>
    <n v="1"/>
    <n v="0"/>
    <n v="0"/>
    <n v="0"/>
    <n v="0"/>
  </r>
  <r>
    <s v="Octamer"/>
    <s v="South America"/>
    <x v="0"/>
    <x v="0"/>
    <n v="1"/>
    <x v="4"/>
    <x v="10"/>
    <x v="0"/>
    <m/>
    <m/>
    <n v="2015"/>
    <s v="http://www.octamer.com.ar"/>
    <s v="No"/>
    <s v="No"/>
    <s v="No"/>
    <s v="No"/>
    <s v="No"/>
    <s v="No"/>
    <s v="No"/>
    <s v="No"/>
    <n v="0"/>
    <n v="0"/>
    <n v="0"/>
    <n v="0"/>
    <n v="0"/>
    <n v="0"/>
    <n v="0"/>
    <n v="0"/>
  </r>
  <r>
    <s v="Optiagro"/>
    <s v="South America"/>
    <x v="0"/>
    <x v="0"/>
    <n v="1"/>
    <x v="2"/>
    <x v="6"/>
    <x v="0"/>
    <m/>
    <m/>
    <n v="2018"/>
    <s v="http://www.optiagro.com"/>
    <s v="No"/>
    <s v="No"/>
    <s v="No"/>
    <s v="No"/>
    <s v="No"/>
    <s v="Yes"/>
    <s v="Yes"/>
    <s v="No"/>
    <n v="0"/>
    <n v="0"/>
    <n v="0"/>
    <n v="0"/>
    <n v="0"/>
    <n v="1"/>
    <n v="1"/>
    <n v="0"/>
  </r>
  <r>
    <s v="Pampa Inteligente"/>
    <s v="South America"/>
    <x v="0"/>
    <x v="0"/>
    <n v="1"/>
    <x v="0"/>
    <x v="2"/>
    <x v="0"/>
    <m/>
    <m/>
    <n v="2017"/>
    <s v="http://www.pampainteligente.com"/>
    <s v="No"/>
    <s v="Yes"/>
    <s v="No"/>
    <s v="No"/>
    <s v="Yes"/>
    <s v="Yes"/>
    <s v="No"/>
    <s v="No"/>
    <n v="0"/>
    <n v="1"/>
    <n v="0"/>
    <n v="0"/>
    <n v="1"/>
    <n v="1"/>
    <n v="0"/>
    <n v="0"/>
  </r>
  <r>
    <s v="Physis Agro"/>
    <s v="South America"/>
    <x v="0"/>
    <x v="0"/>
    <n v="1"/>
    <x v="2"/>
    <x v="6"/>
    <x v="0"/>
    <m/>
    <m/>
    <n v="2000"/>
    <s v="http://www.physis-agro.com"/>
    <s v="No"/>
    <s v="No"/>
    <s v="No"/>
    <s v="No"/>
    <s v="No"/>
    <s v="No"/>
    <s v="No"/>
    <s v="No"/>
    <n v="0"/>
    <n v="0"/>
    <n v="0"/>
    <n v="0"/>
    <n v="0"/>
    <n v="0"/>
    <n v="0"/>
    <n v="0"/>
  </r>
  <r>
    <s v="Ponce Automation"/>
    <s v="South America"/>
    <x v="0"/>
    <x v="0"/>
    <n v="1"/>
    <x v="3"/>
    <x v="7"/>
    <x v="1"/>
    <m/>
    <m/>
    <n v="2017"/>
    <s v="http://www.ponceautomations.com"/>
    <s v="No"/>
    <s v="No"/>
    <s v="No"/>
    <s v="No"/>
    <s v="Yes"/>
    <s v="No"/>
    <s v="Yes"/>
    <s v="No"/>
    <n v="0"/>
    <n v="0"/>
    <n v="0"/>
    <n v="0"/>
    <n v="1"/>
    <n v="0"/>
    <n v="1"/>
    <n v="0"/>
  </r>
  <r>
    <s v="Proastics"/>
    <s v="South America"/>
    <x v="0"/>
    <x v="0"/>
    <n v="1"/>
    <x v="2"/>
    <x v="6"/>
    <x v="4"/>
    <s v="Poultry"/>
    <m/>
    <n v="2016"/>
    <s v="http://www.promanager.com.ar"/>
    <s v="No"/>
    <s v="No"/>
    <s v="No"/>
    <s v="No"/>
    <s v="No"/>
    <s v="No"/>
    <s v="No"/>
    <s v="No"/>
    <n v="0"/>
    <n v="0"/>
    <n v="0"/>
    <n v="0"/>
    <n v="0"/>
    <n v="0"/>
    <n v="0"/>
    <n v="0"/>
  </r>
  <r>
    <s v="PUMA"/>
    <s v="South America"/>
    <x v="0"/>
    <x v="0"/>
    <n v="1"/>
    <x v="0"/>
    <x v="0"/>
    <x v="1"/>
    <m/>
    <m/>
    <n v="2016"/>
    <s v="http://www.agropuma.com"/>
    <s v="No"/>
    <s v="No"/>
    <s v="No"/>
    <s v="No"/>
    <s v="No"/>
    <s v="Yes"/>
    <s v="Yes"/>
    <s v="No"/>
    <n v="0"/>
    <n v="0"/>
    <n v="0"/>
    <n v="0"/>
    <n v="0"/>
    <n v="1"/>
    <n v="1"/>
    <n v="0"/>
  </r>
  <r>
    <s v="Rastros"/>
    <s v="South America"/>
    <x v="0"/>
    <x v="0"/>
    <n v="1"/>
    <x v="0"/>
    <x v="2"/>
    <x v="1"/>
    <m/>
    <m/>
    <n v="2013"/>
    <s v="http://www.rastrosgis.com"/>
    <s v="No"/>
    <s v="No"/>
    <s v="No"/>
    <s v="No"/>
    <s v="No"/>
    <s v="Yes"/>
    <s v="No"/>
    <s v="No"/>
    <n v="0"/>
    <n v="0"/>
    <n v="0"/>
    <n v="0"/>
    <n v="0"/>
    <n v="1"/>
    <n v="0"/>
    <n v="0"/>
  </r>
  <r>
    <s v="S4 Agtech"/>
    <s v="South America"/>
    <x v="0"/>
    <x v="0"/>
    <n v="1"/>
    <x v="0"/>
    <x v="2"/>
    <x v="1"/>
    <m/>
    <m/>
    <n v="2010"/>
    <s v="http://www.s4AgTech.com"/>
    <s v="No"/>
    <s v="Yes"/>
    <s v="No"/>
    <s v="No"/>
    <s v="Yes"/>
    <s v="No"/>
    <s v="No"/>
    <s v="No"/>
    <n v="0"/>
    <n v="1"/>
    <n v="0"/>
    <n v="0"/>
    <n v="1"/>
    <n v="0"/>
    <n v="0"/>
    <n v="0"/>
  </r>
  <r>
    <s v="Satellogic"/>
    <s v="South America"/>
    <x v="0"/>
    <x v="0"/>
    <n v="1"/>
    <x v="0"/>
    <x v="22"/>
    <x v="0"/>
    <m/>
    <m/>
    <n v="2010"/>
    <s v="http://www.satellogic.com"/>
    <s v="No"/>
    <s v="Yes"/>
    <s v="Yes"/>
    <s v="No"/>
    <s v="Yes"/>
    <s v="Yes"/>
    <s v="No"/>
    <s v="No"/>
    <n v="0"/>
    <n v="1"/>
    <n v="1"/>
    <n v="0"/>
    <n v="1"/>
    <n v="1"/>
    <n v="0"/>
    <n v="0"/>
  </r>
  <r>
    <s v="SCANTERRA"/>
    <s v="South America"/>
    <x v="0"/>
    <x v="0"/>
    <n v="1"/>
    <x v="0"/>
    <x v="2"/>
    <x v="0"/>
    <m/>
    <m/>
    <n v="2004"/>
    <s v="http://www.scanterra.com"/>
    <s v="No"/>
    <s v="No"/>
    <s v="No"/>
    <s v="No"/>
    <s v="Yes"/>
    <s v="Yes"/>
    <s v="Yes"/>
    <s v="No"/>
    <n v="0"/>
    <n v="0"/>
    <n v="0"/>
    <n v="0"/>
    <n v="1"/>
    <n v="1"/>
    <n v="1"/>
    <n v="0"/>
  </r>
  <r>
    <s v="Sheriff Agro"/>
    <s v="South America"/>
    <x v="0"/>
    <x v="0"/>
    <n v="1"/>
    <x v="2"/>
    <x v="6"/>
    <x v="0"/>
    <m/>
    <m/>
    <n v="2018"/>
    <s v="not available"/>
    <s v="No"/>
    <s v="No"/>
    <s v="No"/>
    <s v="No"/>
    <s v="No"/>
    <s v="No"/>
    <s v="No"/>
    <s v="No"/>
    <n v="0"/>
    <n v="0"/>
    <n v="0"/>
    <n v="0"/>
    <n v="0"/>
    <n v="0"/>
    <n v="0"/>
    <n v="0"/>
  </r>
  <r>
    <s v="Siclo Rural"/>
    <s v="South America"/>
    <x v="0"/>
    <x v="0"/>
    <n v="1"/>
    <x v="6"/>
    <x v="23"/>
    <x v="0"/>
    <m/>
    <m/>
    <n v="2010"/>
    <s v="http://www.siclorural.com.ar"/>
    <s v="No"/>
    <s v="No"/>
    <s v="No"/>
    <s v="No"/>
    <s v="No"/>
    <s v="No"/>
    <s v="No"/>
    <s v="No"/>
    <n v="0"/>
    <n v="0"/>
    <n v="0"/>
    <n v="0"/>
    <n v="0"/>
    <n v="0"/>
    <n v="0"/>
    <n v="0"/>
  </r>
  <r>
    <s v="Siembro.com"/>
    <s v="South America"/>
    <x v="0"/>
    <x v="0"/>
    <n v="1"/>
    <x v="1"/>
    <x v="5"/>
    <x v="0"/>
    <m/>
    <m/>
    <n v="2015"/>
    <s v="http://www.siembro.com"/>
    <s v="No"/>
    <s v="No"/>
    <s v="No"/>
    <s v="No"/>
    <s v="No"/>
    <s v="No"/>
    <s v="No"/>
    <s v="No"/>
    <n v="0"/>
    <n v="0"/>
    <n v="0"/>
    <n v="0"/>
    <n v="0"/>
    <n v="0"/>
    <n v="0"/>
    <n v="0"/>
  </r>
  <r>
    <s v="Sima - monitoreo agricola"/>
    <s v="South America"/>
    <x v="0"/>
    <x v="0"/>
    <n v="1"/>
    <x v="2"/>
    <x v="6"/>
    <x v="1"/>
    <m/>
    <m/>
    <n v="2013"/>
    <s v="http://www.monitoreoagricola.com"/>
    <s v="No"/>
    <s v="No"/>
    <s v="No"/>
    <s v="No"/>
    <s v="No"/>
    <s v="No"/>
    <s v="Yes"/>
    <s v="No"/>
    <n v="0"/>
    <n v="0"/>
    <n v="0"/>
    <n v="0"/>
    <n v="0"/>
    <n v="0"/>
    <n v="1"/>
    <n v="0"/>
  </r>
  <r>
    <s v="Sismagro"/>
    <s v="South America"/>
    <x v="0"/>
    <x v="0"/>
    <n v="1"/>
    <x v="2"/>
    <x v="6"/>
    <x v="1"/>
    <m/>
    <m/>
    <n v="2007"/>
    <s v="http://www.sismagro.com"/>
    <s v="No"/>
    <s v="No"/>
    <s v="No"/>
    <s v="No"/>
    <s v="No"/>
    <s v="No"/>
    <s v="No"/>
    <s v="No"/>
    <n v="0"/>
    <n v="0"/>
    <n v="0"/>
    <n v="0"/>
    <n v="0"/>
    <n v="0"/>
    <n v="0"/>
    <n v="0"/>
  </r>
  <r>
    <s v="Skyagro"/>
    <s v="South America"/>
    <x v="0"/>
    <x v="0"/>
    <n v="1"/>
    <x v="0"/>
    <x v="22"/>
    <x v="0"/>
    <m/>
    <m/>
    <n v="2015"/>
    <s v="http://www.skyagrosolutions.com"/>
    <s v="No"/>
    <s v="Yes"/>
    <s v="Yes"/>
    <s v="No"/>
    <s v="Yes"/>
    <s v="Yes"/>
    <s v="No"/>
    <s v="No"/>
    <n v="0"/>
    <n v="1"/>
    <n v="1"/>
    <n v="0"/>
    <n v="1"/>
    <n v="1"/>
    <n v="0"/>
    <n v="0"/>
  </r>
  <r>
    <s v="Smart Cultiva"/>
    <s v="South America"/>
    <x v="0"/>
    <x v="0"/>
    <n v="1"/>
    <x v="0"/>
    <x v="16"/>
    <x v="0"/>
    <m/>
    <m/>
    <n v="2016"/>
    <s v="http://www.smartcultiva.com"/>
    <s v="Yes"/>
    <s v="No"/>
    <s v="No"/>
    <s v="No"/>
    <s v="Yes"/>
    <s v="No"/>
    <s v="No"/>
    <s v="No"/>
    <n v="1"/>
    <n v="0"/>
    <n v="0"/>
    <n v="0"/>
    <n v="1"/>
    <n v="0"/>
    <n v="0"/>
    <n v="0"/>
  </r>
  <r>
    <s v="SomosCampo.com"/>
    <s v="South America"/>
    <x v="0"/>
    <x v="0"/>
    <n v="1"/>
    <x v="1"/>
    <x v="1"/>
    <x v="1"/>
    <m/>
    <m/>
    <n v="2018"/>
    <s v="http://www.somoscampo.com"/>
    <s v="No"/>
    <s v="No"/>
    <s v="No"/>
    <s v="No"/>
    <s v="No"/>
    <s v="No"/>
    <s v="No"/>
    <s v="No"/>
    <n v="0"/>
    <n v="0"/>
    <n v="0"/>
    <n v="0"/>
    <n v="0"/>
    <n v="0"/>
    <n v="0"/>
    <n v="0"/>
  </r>
  <r>
    <s v="Stamm"/>
    <s v="South America"/>
    <x v="0"/>
    <x v="0"/>
    <n v="1"/>
    <x v="7"/>
    <x v="24"/>
    <x v="0"/>
    <m/>
    <m/>
    <n v="2014"/>
    <s v="http://www.stamm.bio"/>
    <s v="No"/>
    <s v="No"/>
    <s v="No"/>
    <s v="No"/>
    <s v="No"/>
    <s v="No"/>
    <s v="No"/>
    <s v="No"/>
    <n v="0"/>
    <n v="0"/>
    <n v="0"/>
    <n v="0"/>
    <n v="0"/>
    <n v="0"/>
    <n v="0"/>
    <n v="0"/>
  </r>
  <r>
    <s v="Tambero.com"/>
    <s v="South America"/>
    <x v="0"/>
    <x v="0"/>
    <n v="1"/>
    <x v="2"/>
    <x v="6"/>
    <x v="4"/>
    <s v="Dairy"/>
    <m/>
    <n v="2012"/>
    <s v="http://www.tambero.com"/>
    <s v="No"/>
    <s v="No"/>
    <s v="No"/>
    <s v="No"/>
    <s v="No"/>
    <s v="No"/>
    <s v="No"/>
    <s v="No"/>
    <n v="0"/>
    <n v="0"/>
    <n v="0"/>
    <n v="0"/>
    <n v="0"/>
    <n v="0"/>
    <n v="0"/>
    <n v="0"/>
  </r>
  <r>
    <s v="Telegranel"/>
    <s v="South America"/>
    <x v="0"/>
    <x v="0"/>
    <n v="1"/>
    <x v="5"/>
    <x v="9"/>
    <x v="5"/>
    <m/>
    <m/>
    <n v="2005"/>
    <s v="http://www.telegranel.com.ar"/>
    <s v="No"/>
    <s v="No"/>
    <s v="No"/>
    <s v="No"/>
    <s v="Yes"/>
    <s v="No"/>
    <s v="No"/>
    <s v="No"/>
    <n v="0"/>
    <n v="0"/>
    <n v="0"/>
    <n v="0"/>
    <n v="1"/>
    <n v="0"/>
    <n v="0"/>
    <n v="0"/>
  </r>
  <r>
    <s v="The Food Market"/>
    <s v="South America"/>
    <x v="0"/>
    <x v="0"/>
    <n v="1"/>
    <x v="7"/>
    <x v="21"/>
    <x v="5"/>
    <m/>
    <m/>
    <n v="2015"/>
    <s v="http://www.thefoodmarket.com.ar"/>
    <s v="No"/>
    <s v="No"/>
    <s v="No"/>
    <s v="No"/>
    <s v="No"/>
    <s v="No"/>
    <s v="Yes"/>
    <s v="No"/>
    <n v="0"/>
    <n v="0"/>
    <n v="0"/>
    <n v="0"/>
    <n v="0"/>
    <n v="0"/>
    <n v="1"/>
    <n v="0"/>
  </r>
  <r>
    <s v="Tu Rodeo"/>
    <s v="South America"/>
    <x v="0"/>
    <x v="0"/>
    <n v="1"/>
    <x v="0"/>
    <x v="16"/>
    <x v="4"/>
    <s v="Cattle"/>
    <m/>
    <n v="2017"/>
    <s v="http://www.turodeo.com"/>
    <s v="Yes"/>
    <s v="No"/>
    <s v="No"/>
    <s v="No"/>
    <s v="Yes"/>
    <s v="No"/>
    <s v="Yes"/>
    <s v="No"/>
    <n v="1"/>
    <n v="0"/>
    <n v="0"/>
    <n v="0"/>
    <n v="1"/>
    <n v="0"/>
    <n v="1"/>
    <n v="0"/>
  </r>
  <r>
    <s v="UrsulaGIS"/>
    <s v="South America"/>
    <x v="0"/>
    <x v="0"/>
    <n v="1"/>
    <x v="0"/>
    <x v="2"/>
    <x v="1"/>
    <m/>
    <m/>
    <n v="2017"/>
    <s v="http://www.ursulagis.com"/>
    <s v="No"/>
    <s v="No"/>
    <s v="No"/>
    <s v="No"/>
    <s v="Yes"/>
    <s v="Yes"/>
    <s v="No"/>
    <s v="No"/>
    <n v="0"/>
    <n v="0"/>
    <n v="0"/>
    <n v="0"/>
    <n v="1"/>
    <n v="1"/>
    <n v="0"/>
    <n v="0"/>
  </r>
  <r>
    <s v="Vaqapp"/>
    <s v="South America"/>
    <x v="0"/>
    <x v="0"/>
    <n v="1"/>
    <x v="1"/>
    <x v="1"/>
    <x v="4"/>
    <s v="Cattle"/>
    <m/>
    <n v="2016"/>
    <s v="http://www.vaqapp.com"/>
    <s v="No"/>
    <s v="No"/>
    <s v="No"/>
    <s v="No"/>
    <s v="No"/>
    <s v="No"/>
    <s v="Yes"/>
    <s v="No"/>
    <n v="0"/>
    <n v="0"/>
    <n v="0"/>
    <n v="0"/>
    <n v="0"/>
    <n v="0"/>
    <n v="1"/>
    <n v="0"/>
  </r>
  <r>
    <s v="Vera Food"/>
    <s v="South America"/>
    <x v="0"/>
    <x v="0"/>
    <n v="1"/>
    <x v="5"/>
    <x v="13"/>
    <x v="4"/>
    <s v="Cattle"/>
    <m/>
    <n v="2018"/>
    <s v="http://www.verafood.com.ar"/>
    <s v="Yes"/>
    <s v="No"/>
    <s v="No"/>
    <s v="Yes"/>
    <s v="No"/>
    <s v="No"/>
    <s v="No"/>
    <s v="No"/>
    <n v="1"/>
    <n v="0"/>
    <n v="0"/>
    <n v="1"/>
    <n v="0"/>
    <n v="0"/>
    <n v="0"/>
    <n v="0"/>
  </r>
  <r>
    <s v="Verion Agricultura"/>
    <s v="South America"/>
    <x v="0"/>
    <x v="0"/>
    <n v="1"/>
    <x v="0"/>
    <x v="0"/>
    <x v="1"/>
    <m/>
    <m/>
    <s v="1990s"/>
    <s v="http://www.agriculturaverion.com"/>
    <s v="No"/>
    <s v="No"/>
    <s v="No"/>
    <s v="No"/>
    <s v="No"/>
    <s v="Yes"/>
    <s v="No"/>
    <s v="No"/>
    <n v="0"/>
    <n v="0"/>
    <n v="0"/>
    <n v="0"/>
    <n v="0"/>
    <n v="1"/>
    <n v="0"/>
    <n v="0"/>
  </r>
  <r>
    <s v="Wiagro - Smart Silo Bag"/>
    <s v="South America"/>
    <x v="0"/>
    <x v="0"/>
    <n v="1"/>
    <x v="0"/>
    <x v="16"/>
    <x v="1"/>
    <m/>
    <m/>
    <n v="2018"/>
    <s v="http://www.wiagro.com"/>
    <s v="Yes"/>
    <s v="No"/>
    <s v="No"/>
    <s v="No"/>
    <s v="Yes"/>
    <s v="Yes"/>
    <s v="Yes"/>
    <s v="No"/>
    <n v="1"/>
    <n v="0"/>
    <n v="0"/>
    <n v="0"/>
    <n v="1"/>
    <n v="1"/>
    <n v="1"/>
    <n v="0"/>
  </r>
  <r>
    <s v="Wincampo"/>
    <s v="South America"/>
    <x v="0"/>
    <x v="0"/>
    <n v="1"/>
    <x v="2"/>
    <x v="6"/>
    <x v="4"/>
    <s v="Cattle"/>
    <m/>
    <s v="1990s"/>
    <s v="http://www.wincampo.com"/>
    <s v="No"/>
    <s v="No"/>
    <s v="No"/>
    <s v="No"/>
    <s v="No"/>
    <s v="No"/>
    <s v="Yes"/>
    <s v="No"/>
    <n v="0"/>
    <n v="0"/>
    <n v="0"/>
    <n v="0"/>
    <n v="0"/>
    <n v="0"/>
    <n v="1"/>
    <n v="0"/>
  </r>
  <r>
    <s v="Wuabi"/>
    <s v="South America"/>
    <x v="0"/>
    <x v="0"/>
    <n v="1"/>
    <x v="1"/>
    <x v="5"/>
    <x v="0"/>
    <m/>
    <m/>
    <n v="2015"/>
    <s v="http://www.wuabi.com.ar"/>
    <s v="No"/>
    <s v="No"/>
    <s v="No"/>
    <s v="No"/>
    <s v="No"/>
    <s v="No"/>
    <s v="No"/>
    <s v="No"/>
    <n v="0"/>
    <n v="0"/>
    <n v="0"/>
    <n v="0"/>
    <n v="0"/>
    <n v="0"/>
    <n v="0"/>
    <n v="0"/>
  </r>
  <r>
    <s v="Zimbiosis"/>
    <s v="South America"/>
    <x v="0"/>
    <x v="0"/>
    <n v="1"/>
    <x v="2"/>
    <x v="6"/>
    <x v="4"/>
    <s v="Equestrian"/>
    <m/>
    <n v="2014"/>
    <s v="http://www.zimbiosis.com"/>
    <s v="No"/>
    <s v="No"/>
    <s v="No"/>
    <s v="No"/>
    <s v="No"/>
    <s v="No"/>
    <s v="Yes"/>
    <s v="No"/>
    <n v="0"/>
    <n v="0"/>
    <n v="0"/>
    <n v="0"/>
    <n v="0"/>
    <n v="0"/>
    <n v="1"/>
    <n v="0"/>
  </r>
  <r>
    <s v="Zoomagri"/>
    <s v="South America"/>
    <x v="0"/>
    <x v="0"/>
    <n v="1"/>
    <x v="5"/>
    <x v="13"/>
    <x v="1"/>
    <m/>
    <m/>
    <n v="2017"/>
    <s v="http://www.zoomagri.com"/>
    <s v="Yes"/>
    <s v="No"/>
    <s v="Yes"/>
    <s v="No"/>
    <s v="No"/>
    <s v="No"/>
    <s v="No"/>
    <s v="No"/>
    <n v="1"/>
    <n v="0"/>
    <n v="1"/>
    <n v="0"/>
    <n v="0"/>
    <n v="0"/>
    <n v="0"/>
    <n v="0"/>
  </r>
  <r>
    <s v="Agrotratos"/>
    <s v="South America"/>
    <x v="1"/>
    <x v="0"/>
    <n v="1"/>
    <x v="1"/>
    <x v="1"/>
    <x v="0"/>
    <m/>
    <m/>
    <n v="2018"/>
    <s v="http://www.agrotratosbolivia.com"/>
    <s v="No"/>
    <s v="No"/>
    <s v="No"/>
    <s v="No"/>
    <s v="No"/>
    <s v="No"/>
    <s v="No"/>
    <s v="No"/>
    <n v="0"/>
    <n v="0"/>
    <n v="0"/>
    <n v="0"/>
    <n v="0"/>
    <n v="0"/>
    <n v="0"/>
    <n v="0"/>
  </r>
  <r>
    <s v="Biotop"/>
    <s v="South America"/>
    <x v="1"/>
    <x v="0"/>
    <n v="1"/>
    <x v="4"/>
    <x v="8"/>
    <x v="1"/>
    <m/>
    <m/>
    <m/>
    <s v="http://www.biotopbolivia.org"/>
    <s v="No"/>
    <s v="No"/>
    <s v="No"/>
    <s v="No"/>
    <s v="No"/>
    <s v="No"/>
    <s v="No"/>
    <s v="No"/>
    <n v="0"/>
    <n v="0"/>
    <n v="0"/>
    <n v="0"/>
    <n v="0"/>
    <n v="0"/>
    <n v="0"/>
    <n v="0"/>
  </r>
  <r>
    <s v="&quot;@Tech&quot; / BeefTrader"/>
    <s v="South America"/>
    <x v="2"/>
    <x v="0"/>
    <n v="1"/>
    <x v="2"/>
    <x v="6"/>
    <x v="4"/>
    <s v="Cattle"/>
    <m/>
    <n v="2015"/>
    <s v="http://www.techagr.com"/>
    <s v="No"/>
    <s v="No"/>
    <s v="No"/>
    <s v="No"/>
    <s v="Yes"/>
    <s v="No"/>
    <s v="No"/>
    <s v="No"/>
    <n v="0"/>
    <n v="0"/>
    <n v="0"/>
    <n v="0"/>
    <n v="1"/>
    <n v="0"/>
    <n v="0"/>
    <n v="0"/>
  </r>
  <r>
    <s v="4milk"/>
    <s v="South America"/>
    <x v="2"/>
    <x v="0"/>
    <n v="1"/>
    <x v="2"/>
    <x v="6"/>
    <x v="4"/>
    <s v="Dairy"/>
    <m/>
    <n v="2015"/>
    <s v="http://www.4milk.com.br"/>
    <s v="No"/>
    <s v="No"/>
    <s v="No"/>
    <s v="No"/>
    <s v="No"/>
    <s v="No"/>
    <s v="No"/>
    <s v="No"/>
    <n v="0"/>
    <n v="0"/>
    <n v="0"/>
    <n v="0"/>
    <n v="0"/>
    <n v="0"/>
    <n v="0"/>
    <n v="0"/>
  </r>
  <r>
    <s v="5ECOS Soluções Sustentáveis"/>
    <s v="South America"/>
    <x v="2"/>
    <x v="0"/>
    <n v="1"/>
    <x v="6"/>
    <x v="23"/>
    <x v="0"/>
    <m/>
    <m/>
    <n v="2015"/>
    <s v="http://www.5ecos.com.br"/>
    <s v="No"/>
    <s v="No"/>
    <s v="No"/>
    <s v="No"/>
    <s v="No"/>
    <s v="No"/>
    <s v="No"/>
    <s v="No"/>
    <n v="0"/>
    <n v="0"/>
    <n v="0"/>
    <n v="0"/>
    <n v="0"/>
    <n v="0"/>
    <n v="0"/>
    <n v="0"/>
  </r>
  <r>
    <s v="adroit Robotics"/>
    <s v="South America"/>
    <x v="2"/>
    <x v="0"/>
    <n v="1"/>
    <x v="3"/>
    <x v="11"/>
    <x v="2"/>
    <m/>
    <m/>
    <n v="2014"/>
    <s v="http://www.adroitrobotics.com"/>
    <s v="No"/>
    <s v="No"/>
    <s v="Yes"/>
    <s v="No"/>
    <s v="Yes"/>
    <s v="No"/>
    <s v="No"/>
    <s v="Yes"/>
    <n v="0"/>
    <n v="0"/>
    <n v="1"/>
    <n v="0"/>
    <n v="1"/>
    <n v="0"/>
    <n v="0"/>
    <n v="1"/>
  </r>
  <r>
    <s v="Aegro"/>
    <s v="South America"/>
    <x v="2"/>
    <x v="0"/>
    <n v="1"/>
    <x v="2"/>
    <x v="6"/>
    <x v="1"/>
    <m/>
    <m/>
    <n v="2014"/>
    <s v="http://www.aegro.com.br"/>
    <s v="No"/>
    <s v="No"/>
    <s v="No"/>
    <s v="No"/>
    <s v="No"/>
    <s v="No"/>
    <s v="No"/>
    <s v="No"/>
    <n v="0"/>
    <n v="0"/>
    <n v="0"/>
    <n v="0"/>
    <n v="0"/>
    <n v="0"/>
    <n v="0"/>
    <n v="0"/>
  </r>
  <r>
    <s v="AgexTec"/>
    <s v="South America"/>
    <x v="2"/>
    <x v="0"/>
    <n v="1"/>
    <x v="0"/>
    <x v="2"/>
    <x v="1"/>
    <m/>
    <m/>
    <m/>
    <s v="http://www.agextec.com"/>
    <s v="No"/>
    <s v="No"/>
    <s v="No"/>
    <s v="No"/>
    <s v="No"/>
    <s v="No"/>
    <s v="No"/>
    <s v="No"/>
    <n v="0"/>
    <n v="0"/>
    <n v="0"/>
    <n v="0"/>
    <n v="0"/>
    <n v="0"/>
    <n v="0"/>
    <n v="0"/>
  </r>
  <r>
    <s v="Agres"/>
    <s v="South America"/>
    <x v="2"/>
    <x v="0"/>
    <n v="1"/>
    <x v="3"/>
    <x v="11"/>
    <x v="1"/>
    <m/>
    <m/>
    <n v="2004"/>
    <s v="http://www.agres.com.br"/>
    <s v="No"/>
    <s v="No"/>
    <s v="No"/>
    <s v="No"/>
    <s v="Yes"/>
    <s v="Yes"/>
    <s v="No"/>
    <s v="No"/>
    <n v="0"/>
    <n v="0"/>
    <n v="0"/>
    <n v="0"/>
    <n v="1"/>
    <n v="1"/>
    <n v="0"/>
    <n v="0"/>
  </r>
  <r>
    <s v="Agri360"/>
    <s v="South America"/>
    <x v="2"/>
    <x v="0"/>
    <n v="1"/>
    <x v="2"/>
    <x v="6"/>
    <x v="1"/>
    <m/>
    <m/>
    <n v="2016"/>
    <s v="http://www.agri360.com.br"/>
    <s v="No"/>
    <s v="No"/>
    <s v="No"/>
    <s v="No"/>
    <s v="No"/>
    <s v="No"/>
    <s v="Yes"/>
    <s v="No"/>
    <n v="0"/>
    <n v="0"/>
    <n v="0"/>
    <n v="0"/>
    <n v="0"/>
    <n v="0"/>
    <n v="1"/>
    <n v="0"/>
  </r>
  <r>
    <s v="Agribela"/>
    <s v="South America"/>
    <x v="2"/>
    <x v="0"/>
    <n v="1"/>
    <x v="4"/>
    <x v="8"/>
    <x v="1"/>
    <m/>
    <m/>
    <n v="2017"/>
    <s v="http://www.agribela.com.br"/>
    <s v="No"/>
    <s v="No"/>
    <s v="No"/>
    <s v="No"/>
    <s v="No"/>
    <s v="No"/>
    <s v="No"/>
    <s v="No"/>
    <n v="0"/>
    <n v="0"/>
    <n v="0"/>
    <n v="0"/>
    <n v="0"/>
    <n v="0"/>
    <n v="0"/>
    <n v="0"/>
  </r>
  <r>
    <s v="AgriConnected"/>
    <s v="South America"/>
    <x v="2"/>
    <x v="0"/>
    <n v="1"/>
    <x v="0"/>
    <x v="16"/>
    <x v="0"/>
    <m/>
    <m/>
    <n v="2017"/>
    <s v="http://www.agriconnected.com"/>
    <s v="Yes"/>
    <s v="No"/>
    <s v="No"/>
    <s v="No"/>
    <s v="Yes"/>
    <s v="Yes"/>
    <s v="Yes"/>
    <s v="No"/>
    <n v="1"/>
    <n v="0"/>
    <n v="0"/>
    <n v="0"/>
    <n v="1"/>
    <n v="1"/>
    <n v="1"/>
    <n v="0"/>
  </r>
  <r>
    <s v="Agrilearning"/>
    <s v="South America"/>
    <x v="2"/>
    <x v="0"/>
    <n v="1"/>
    <x v="2"/>
    <x v="3"/>
    <x v="0"/>
    <m/>
    <m/>
    <m/>
    <s v="http://www.agrilearning.com.br"/>
    <s v="No"/>
    <s v="No"/>
    <s v="No"/>
    <s v="No"/>
    <s v="No"/>
    <s v="No"/>
    <s v="No"/>
    <s v="No"/>
    <n v="0"/>
    <n v="0"/>
    <n v="0"/>
    <n v="0"/>
    <n v="0"/>
    <n v="0"/>
    <n v="0"/>
    <n v="0"/>
  </r>
  <r>
    <s v="Agrimart"/>
    <s v="South America"/>
    <x v="2"/>
    <x v="0"/>
    <n v="1"/>
    <x v="1"/>
    <x v="1"/>
    <x v="0"/>
    <m/>
    <m/>
    <n v="2018"/>
    <s v="http://www.agrimart.com.br"/>
    <s v="No"/>
    <s v="No"/>
    <s v="No"/>
    <s v="No"/>
    <s v="No"/>
    <s v="No"/>
    <s v="No"/>
    <s v="No"/>
    <n v="0"/>
    <n v="0"/>
    <n v="0"/>
    <n v="0"/>
    <n v="0"/>
    <n v="0"/>
    <n v="0"/>
    <n v="0"/>
  </r>
  <r>
    <s v="Agriness"/>
    <s v="South America"/>
    <x v="2"/>
    <x v="0"/>
    <n v="1"/>
    <x v="2"/>
    <x v="6"/>
    <x v="4"/>
    <s v="Pork"/>
    <m/>
    <n v="2001"/>
    <s v="http://www.agriness.com"/>
    <s v="No"/>
    <s v="No"/>
    <s v="No"/>
    <s v="No"/>
    <s v="No"/>
    <s v="No"/>
    <s v="No"/>
    <s v="No"/>
    <n v="0"/>
    <n v="0"/>
    <n v="0"/>
    <n v="0"/>
    <n v="0"/>
    <n v="0"/>
    <n v="0"/>
    <n v="0"/>
  </r>
  <r>
    <s v="Agripoint"/>
    <s v="South America"/>
    <x v="2"/>
    <x v="0"/>
    <n v="1"/>
    <x v="2"/>
    <x v="25"/>
    <x v="4"/>
    <s v="Dairy"/>
    <m/>
    <m/>
    <s v="http://www.agripoint.com.br"/>
    <s v="No"/>
    <s v="No"/>
    <s v="No"/>
    <s v="No"/>
    <s v="No"/>
    <s v="No"/>
    <s v="No"/>
    <s v="No"/>
    <n v="0"/>
    <n v="0"/>
    <n v="0"/>
    <n v="0"/>
    <n v="0"/>
    <n v="0"/>
    <n v="0"/>
    <n v="0"/>
  </r>
  <r>
    <s v="AgriSchool"/>
    <s v="South America"/>
    <x v="2"/>
    <x v="0"/>
    <n v="1"/>
    <x v="2"/>
    <x v="3"/>
    <x v="0"/>
    <m/>
    <m/>
    <m/>
    <s v="http://www.agrischool.com.br"/>
    <s v="No"/>
    <s v="No"/>
    <s v="No"/>
    <s v="No"/>
    <s v="No"/>
    <s v="No"/>
    <s v="No"/>
    <s v="No"/>
    <n v="0"/>
    <n v="0"/>
    <n v="0"/>
    <n v="0"/>
    <n v="0"/>
    <n v="0"/>
    <n v="0"/>
    <n v="0"/>
  </r>
  <r>
    <s v="Agrishare"/>
    <s v="South America"/>
    <x v="2"/>
    <x v="0"/>
    <n v="1"/>
    <x v="1"/>
    <x v="4"/>
    <x v="0"/>
    <m/>
    <m/>
    <m/>
    <s v="http://www.agrishare.com.br"/>
    <s v="No"/>
    <s v="No"/>
    <s v="No"/>
    <s v="No"/>
    <s v="No"/>
    <s v="No"/>
    <s v="No"/>
    <s v="No"/>
    <n v="0"/>
    <n v="0"/>
    <n v="0"/>
    <n v="0"/>
    <n v="0"/>
    <n v="0"/>
    <n v="0"/>
    <n v="0"/>
  </r>
  <r>
    <s v="Agrisoft"/>
    <s v="South America"/>
    <x v="2"/>
    <x v="0"/>
    <n v="1"/>
    <x v="2"/>
    <x v="6"/>
    <x v="0"/>
    <m/>
    <m/>
    <m/>
    <s v="http://www.agrisoft.com.br"/>
    <s v="No"/>
    <s v="No"/>
    <s v="No"/>
    <s v="No"/>
    <s v="No"/>
    <s v="No"/>
    <s v="No"/>
    <s v="No"/>
    <n v="0"/>
    <n v="0"/>
    <n v="0"/>
    <n v="0"/>
    <n v="0"/>
    <n v="0"/>
    <n v="0"/>
    <n v="0"/>
  </r>
  <r>
    <s v="Agrisolus"/>
    <s v="South America"/>
    <x v="2"/>
    <x v="0"/>
    <n v="1"/>
    <x v="2"/>
    <x v="6"/>
    <x v="4"/>
    <s v="Poultry"/>
    <m/>
    <n v="2013"/>
    <s v="http://www.agrisolus.com.br"/>
    <s v="No"/>
    <s v="No"/>
    <s v="No"/>
    <s v="No"/>
    <s v="No"/>
    <s v="No"/>
    <s v="No"/>
    <s v="No"/>
    <n v="0"/>
    <n v="0"/>
    <n v="0"/>
    <n v="0"/>
    <n v="0"/>
    <n v="0"/>
    <n v="0"/>
    <n v="0"/>
  </r>
  <r>
    <s v="Agritrade"/>
    <s v="South America"/>
    <x v="2"/>
    <x v="0"/>
    <n v="1"/>
    <x v="1"/>
    <x v="1"/>
    <x v="7"/>
    <m/>
    <m/>
    <m/>
    <s v="http://www.agritrade.com.br"/>
    <s v="No"/>
    <s v="No"/>
    <s v="No"/>
    <s v="No"/>
    <s v="No"/>
    <s v="No"/>
    <s v="Yes"/>
    <s v="No"/>
    <n v="0"/>
    <n v="0"/>
    <n v="0"/>
    <n v="0"/>
    <n v="0"/>
    <n v="0"/>
    <n v="1"/>
    <n v="0"/>
  </r>
  <r>
    <s v="AgriTrustChain"/>
    <s v="South America"/>
    <x v="2"/>
    <x v="0"/>
    <n v="1"/>
    <x v="5"/>
    <x v="26"/>
    <x v="0"/>
    <m/>
    <m/>
    <n v="2017"/>
    <s v="http://www.agritrustchain.com"/>
    <s v="No"/>
    <s v="No"/>
    <s v="No"/>
    <s v="Yes"/>
    <s v="No"/>
    <s v="No"/>
    <s v="No"/>
    <s v="No"/>
    <n v="0"/>
    <n v="0"/>
    <n v="0"/>
    <n v="1"/>
    <n v="0"/>
    <n v="0"/>
    <n v="0"/>
    <n v="0"/>
  </r>
  <r>
    <s v="AgroBold"/>
    <s v="South America"/>
    <x v="2"/>
    <x v="0"/>
    <n v="1"/>
    <x v="2"/>
    <x v="6"/>
    <x v="4"/>
    <s v="Equestrian"/>
    <m/>
    <n v="2014"/>
    <s v="http://www.itbold.com.br"/>
    <s v="No"/>
    <s v="No"/>
    <s v="No"/>
    <s v="No"/>
    <s v="No"/>
    <s v="No"/>
    <s v="No"/>
    <s v="No"/>
    <n v="0"/>
    <n v="0"/>
    <n v="0"/>
    <n v="0"/>
    <n v="0"/>
    <n v="0"/>
    <n v="0"/>
    <n v="0"/>
  </r>
  <r>
    <s v="AgroCloud"/>
    <s v="South America"/>
    <x v="2"/>
    <x v="0"/>
    <n v="1"/>
    <x v="2"/>
    <x v="6"/>
    <x v="6"/>
    <m/>
    <m/>
    <n v="2015"/>
    <s v="http://www.agrocloud.com.br"/>
    <s v="No"/>
    <s v="No"/>
    <s v="No"/>
    <s v="No"/>
    <s v="No"/>
    <s v="No"/>
    <s v="Yes"/>
    <s v="No"/>
    <n v="0"/>
    <n v="0"/>
    <n v="0"/>
    <n v="0"/>
    <n v="0"/>
    <n v="0"/>
    <n v="1"/>
    <n v="0"/>
  </r>
  <r>
    <s v="Agrocodex Sistemas"/>
    <s v="South America"/>
    <x v="2"/>
    <x v="0"/>
    <n v="1"/>
    <x v="2"/>
    <x v="6"/>
    <x v="4"/>
    <s v="Dairy"/>
    <m/>
    <n v="2014"/>
    <s v="http://www.agrocodex.com.br"/>
    <s v="No"/>
    <s v="No"/>
    <s v="No"/>
    <s v="No"/>
    <s v="No"/>
    <s v="No"/>
    <s v="Yes"/>
    <s v="No"/>
    <n v="0"/>
    <n v="0"/>
    <n v="0"/>
    <n v="0"/>
    <n v="0"/>
    <n v="0"/>
    <n v="1"/>
    <n v="0"/>
  </r>
  <r>
    <s v="Agro Culte"/>
    <s v="South America"/>
    <x v="2"/>
    <x v="0"/>
    <n v="1"/>
    <x v="1"/>
    <x v="1"/>
    <x v="0"/>
    <m/>
    <m/>
    <m/>
    <s v="http://www.cultecoin.com"/>
    <s v="No"/>
    <s v="No"/>
    <s v="No"/>
    <s v="Yes"/>
    <s v="No"/>
    <s v="No"/>
    <s v="Yes"/>
    <s v="No"/>
    <n v="0"/>
    <n v="0"/>
    <n v="0"/>
    <n v="1"/>
    <n v="0"/>
    <n v="0"/>
    <n v="1"/>
    <n v="0"/>
  </r>
  <r>
    <s v="Agrodata"/>
    <s v="South America"/>
    <x v="2"/>
    <x v="0"/>
    <n v="1"/>
    <x v="2"/>
    <x v="25"/>
    <x v="0"/>
    <m/>
    <m/>
    <n v="2000"/>
    <s v="http://www.agrodatabrasil.com"/>
    <s v="No"/>
    <s v="No"/>
    <s v="No"/>
    <s v="No"/>
    <s v="No"/>
    <s v="No"/>
    <s v="No"/>
    <s v="No"/>
    <n v="0"/>
    <n v="0"/>
    <n v="0"/>
    <n v="0"/>
    <n v="0"/>
    <n v="0"/>
    <n v="0"/>
    <n v="0"/>
  </r>
  <r>
    <s v="Agrofficio"/>
    <s v="South America"/>
    <x v="2"/>
    <x v="0"/>
    <n v="1"/>
    <x v="0"/>
    <x v="0"/>
    <x v="0"/>
    <m/>
    <m/>
    <n v="2013"/>
    <s v="http://www.agrofficio.com.br"/>
    <s v="No"/>
    <s v="Yes"/>
    <s v="No"/>
    <s v="No"/>
    <s v="Yes"/>
    <s v="Yes"/>
    <s v="No"/>
    <s v="No"/>
    <n v="0"/>
    <n v="1"/>
    <n v="0"/>
    <n v="0"/>
    <n v="1"/>
    <n v="1"/>
    <n v="0"/>
    <n v="0"/>
  </r>
  <r>
    <s v="AgroInfo (Senior)"/>
    <s v="South America"/>
    <x v="2"/>
    <x v="0"/>
    <n v="1"/>
    <x v="2"/>
    <x v="6"/>
    <x v="0"/>
    <m/>
    <m/>
    <n v="2019"/>
    <s v="http://www.agroinfo.senior.com.br"/>
    <s v="No"/>
    <s v="No"/>
    <s v="No"/>
    <s v="No"/>
    <s v="No"/>
    <s v="No"/>
    <s v="No"/>
    <s v="No"/>
    <n v="0"/>
    <n v="0"/>
    <n v="0"/>
    <n v="0"/>
    <n v="0"/>
    <n v="0"/>
    <n v="0"/>
    <n v="0"/>
  </r>
  <r>
    <s v="Agroinova"/>
    <s v="South America"/>
    <x v="2"/>
    <x v="0"/>
    <n v="1"/>
    <x v="2"/>
    <x v="6"/>
    <x v="8"/>
    <m/>
    <m/>
    <n v="2012"/>
    <s v="http://www.agroinova.com.br"/>
    <s v="No"/>
    <s v="No"/>
    <s v="No"/>
    <s v="No"/>
    <s v="No"/>
    <s v="No"/>
    <s v="No"/>
    <s v="No"/>
    <n v="0"/>
    <n v="0"/>
    <n v="0"/>
    <n v="0"/>
    <n v="0"/>
    <n v="0"/>
    <n v="0"/>
    <n v="0"/>
  </r>
  <r>
    <s v="AGROINTELI"/>
    <s v="South America"/>
    <x v="2"/>
    <x v="0"/>
    <n v="1"/>
    <x v="0"/>
    <x v="2"/>
    <x v="0"/>
    <m/>
    <m/>
    <n v="2018"/>
    <s v="http://www.agrointeli.com.br"/>
    <s v="No"/>
    <s v="No"/>
    <s v="No"/>
    <s v="No"/>
    <s v="No"/>
    <s v="No"/>
    <s v="No"/>
    <s v="No"/>
    <n v="0"/>
    <n v="0"/>
    <n v="0"/>
    <n v="0"/>
    <n v="0"/>
    <n v="0"/>
    <n v="0"/>
    <n v="0"/>
  </r>
  <r>
    <s v="Agrolytica"/>
    <s v="South America"/>
    <x v="2"/>
    <x v="0"/>
    <n v="1"/>
    <x v="2"/>
    <x v="6"/>
    <x v="0"/>
    <m/>
    <m/>
    <m/>
    <s v="http://www.agrolytica.com"/>
    <s v="No"/>
    <s v="No"/>
    <s v="No"/>
    <s v="No"/>
    <s v="No"/>
    <s v="No"/>
    <s v="No"/>
    <s v="No"/>
    <n v="0"/>
    <n v="0"/>
    <n v="0"/>
    <n v="0"/>
    <n v="0"/>
    <n v="0"/>
    <n v="0"/>
    <n v="0"/>
  </r>
  <r>
    <s v="AGROMARRA"/>
    <s v="South America"/>
    <x v="2"/>
    <x v="0"/>
    <n v="1"/>
    <x v="2"/>
    <x v="6"/>
    <x v="4"/>
    <s v="Dairy"/>
    <m/>
    <m/>
    <s v="http://www.agromarra.com.br"/>
    <s v="No"/>
    <s v="No"/>
    <s v="No"/>
    <s v="No"/>
    <s v="No"/>
    <s v="No"/>
    <s v="Yes"/>
    <s v="No"/>
    <n v="0"/>
    <n v="0"/>
    <n v="0"/>
    <n v="0"/>
    <n v="0"/>
    <n v="0"/>
    <n v="1"/>
    <n v="0"/>
  </r>
  <r>
    <s v="Agromap"/>
    <s v="South America"/>
    <x v="2"/>
    <x v="0"/>
    <n v="1"/>
    <x v="1"/>
    <x v="1"/>
    <x v="0"/>
    <m/>
    <m/>
    <s v="1990s"/>
    <s v="http://www.agromap.com.br"/>
    <s v="No"/>
    <s v="No"/>
    <s v="No"/>
    <s v="No"/>
    <s v="No"/>
    <s v="No"/>
    <s v="No"/>
    <s v="No"/>
    <n v="0"/>
    <n v="0"/>
    <n v="0"/>
    <n v="0"/>
    <n v="0"/>
    <n v="0"/>
    <n v="0"/>
    <n v="0"/>
  </r>
  <r>
    <s v="Agrometrika"/>
    <s v="South America"/>
    <x v="2"/>
    <x v="0"/>
    <n v="1"/>
    <x v="1"/>
    <x v="27"/>
    <x v="0"/>
    <m/>
    <m/>
    <n v="2010"/>
    <s v="http://www.agrometrika.com.br"/>
    <s v="No"/>
    <s v="No"/>
    <s v="No"/>
    <s v="No"/>
    <s v="No"/>
    <s v="No"/>
    <s v="No"/>
    <s v="No"/>
    <n v="0"/>
    <n v="0"/>
    <n v="0"/>
    <n v="0"/>
    <n v="0"/>
    <n v="0"/>
    <n v="0"/>
    <n v="0"/>
  </r>
  <r>
    <s v="Agromic"/>
    <s v="South America"/>
    <x v="2"/>
    <x v="0"/>
    <n v="1"/>
    <x v="4"/>
    <x v="8"/>
    <x v="0"/>
    <m/>
    <m/>
    <n v="2004"/>
    <s v="http://www.agromic.com.br"/>
    <s v="No"/>
    <s v="No"/>
    <s v="No"/>
    <s v="No"/>
    <s v="No"/>
    <s v="No"/>
    <s v="No"/>
    <s v="No"/>
    <n v="0"/>
    <n v="0"/>
    <n v="0"/>
    <n v="0"/>
    <n v="0"/>
    <n v="0"/>
    <n v="0"/>
    <n v="0"/>
  </r>
  <r>
    <s v="Agronow"/>
    <s v="South America"/>
    <x v="2"/>
    <x v="0"/>
    <n v="1"/>
    <x v="0"/>
    <x v="2"/>
    <x v="0"/>
    <m/>
    <m/>
    <n v="2014"/>
    <s v="http://www.agronow.com.br"/>
    <s v="No"/>
    <s v="Yes"/>
    <s v="Yes"/>
    <s v="No"/>
    <s v="Yes"/>
    <s v="Yes"/>
    <s v="Yes"/>
    <s v="No"/>
    <n v="0"/>
    <n v="1"/>
    <n v="1"/>
    <n v="0"/>
    <n v="1"/>
    <n v="1"/>
    <n v="1"/>
    <n v="0"/>
  </r>
  <r>
    <s v="Agropixel"/>
    <s v="South America"/>
    <x v="2"/>
    <x v="0"/>
    <n v="1"/>
    <x v="0"/>
    <x v="2"/>
    <x v="0"/>
    <m/>
    <m/>
    <n v="2014"/>
    <s v="http://www.agropixel.com.br"/>
    <s v="No"/>
    <s v="Yes"/>
    <s v="No"/>
    <s v="No"/>
    <s v="Yes"/>
    <s v="Yes"/>
    <s v="Yes"/>
    <s v="No"/>
    <n v="0"/>
    <n v="1"/>
    <n v="0"/>
    <n v="0"/>
    <n v="1"/>
    <n v="1"/>
    <n v="1"/>
    <n v="0"/>
  </r>
  <r>
    <s v="AgroPocket"/>
    <s v="South America"/>
    <x v="2"/>
    <x v="0"/>
    <n v="1"/>
    <x v="2"/>
    <x v="6"/>
    <x v="0"/>
    <m/>
    <m/>
    <n v="2017"/>
    <s v="http://www.agropocket.com.br"/>
    <s v="No"/>
    <s v="No"/>
    <s v="No"/>
    <s v="No"/>
    <s v="No"/>
    <s v="No"/>
    <s v="Yes"/>
    <s v="No"/>
    <n v="0"/>
    <n v="0"/>
    <n v="0"/>
    <n v="0"/>
    <n v="0"/>
    <n v="0"/>
    <n v="1"/>
    <n v="0"/>
  </r>
  <r>
    <s v="AgroPrecision"/>
    <s v="South America"/>
    <x v="2"/>
    <x v="0"/>
    <n v="1"/>
    <x v="0"/>
    <x v="2"/>
    <x v="0"/>
    <m/>
    <m/>
    <n v="2007"/>
    <s v="http://www.agroprecision.com.br"/>
    <s v="No"/>
    <s v="No"/>
    <s v="No"/>
    <s v="No"/>
    <s v="No"/>
    <s v="Yes"/>
    <s v="No"/>
    <s v="No"/>
    <n v="0"/>
    <n v="0"/>
    <n v="0"/>
    <n v="0"/>
    <n v="0"/>
    <n v="1"/>
    <n v="0"/>
    <n v="0"/>
  </r>
  <r>
    <s v="AGROPRO Monitor"/>
    <s v="South America"/>
    <x v="2"/>
    <x v="0"/>
    <n v="1"/>
    <x v="0"/>
    <x v="2"/>
    <x v="1"/>
    <m/>
    <m/>
    <m/>
    <s v="http://www.agropromonitor.com"/>
    <s v="No"/>
    <s v="No"/>
    <s v="No"/>
    <s v="No"/>
    <s v="No"/>
    <s v="Yes"/>
    <s v="Yes"/>
    <s v="No"/>
    <n v="0"/>
    <n v="0"/>
    <n v="0"/>
    <n v="0"/>
    <n v="0"/>
    <n v="1"/>
    <n v="1"/>
    <n v="0"/>
  </r>
  <r>
    <s v="AgroResultados"/>
    <s v="South America"/>
    <x v="2"/>
    <x v="0"/>
    <n v="1"/>
    <x v="2"/>
    <x v="6"/>
    <x v="0"/>
    <m/>
    <m/>
    <m/>
    <s v="http://www.agroresultados.com.br"/>
    <s v="No"/>
    <s v="No"/>
    <s v="No"/>
    <s v="No"/>
    <s v="No"/>
    <s v="No"/>
    <s v="No"/>
    <s v="No"/>
    <n v="0"/>
    <n v="0"/>
    <n v="0"/>
    <n v="0"/>
    <n v="0"/>
    <n v="0"/>
    <n v="0"/>
    <n v="0"/>
  </r>
  <r>
    <s v="Agrorobótica"/>
    <s v="South America"/>
    <x v="2"/>
    <x v="0"/>
    <n v="1"/>
    <x v="0"/>
    <x v="28"/>
    <x v="0"/>
    <m/>
    <m/>
    <n v="2017"/>
    <s v="http://www.agrorobotica.com.br"/>
    <s v="No"/>
    <s v="No"/>
    <s v="Yes"/>
    <s v="No"/>
    <s v="Yes"/>
    <s v="No"/>
    <s v="No"/>
    <s v="No"/>
    <n v="0"/>
    <n v="0"/>
    <n v="1"/>
    <n v="0"/>
    <n v="1"/>
    <n v="0"/>
    <n v="0"/>
    <n v="0"/>
  </r>
  <r>
    <s v="AgroRobotics"/>
    <s v="South America"/>
    <x v="2"/>
    <x v="0"/>
    <n v="1"/>
    <x v="0"/>
    <x v="16"/>
    <x v="9"/>
    <m/>
    <m/>
    <n v="2017"/>
    <s v="http://www.agrorobotics.com.br"/>
    <s v="Yes"/>
    <s v="No"/>
    <s v="Yes"/>
    <s v="No"/>
    <s v="Yes"/>
    <s v="Yes"/>
    <s v="No"/>
    <s v="No"/>
    <n v="1"/>
    <n v="0"/>
    <n v="1"/>
    <n v="0"/>
    <n v="1"/>
    <n v="1"/>
    <n v="0"/>
    <n v="0"/>
  </r>
  <r>
    <s v="AGROSAFETY"/>
    <s v="South America"/>
    <x v="2"/>
    <x v="0"/>
    <n v="1"/>
    <x v="5"/>
    <x v="13"/>
    <x v="5"/>
    <m/>
    <m/>
    <n v="2006"/>
    <s v="http://www.agrosafety.com.br"/>
    <s v="No"/>
    <s v="No"/>
    <s v="No"/>
    <s v="No"/>
    <s v="No"/>
    <s v="No"/>
    <s v="No"/>
    <s v="No"/>
    <n v="0"/>
    <n v="0"/>
    <n v="0"/>
    <n v="0"/>
    <n v="0"/>
    <n v="0"/>
    <n v="0"/>
    <n v="0"/>
  </r>
  <r>
    <s v="Agrosatelite"/>
    <s v="South America"/>
    <x v="2"/>
    <x v="0"/>
    <n v="1"/>
    <x v="0"/>
    <x v="0"/>
    <x v="0"/>
    <m/>
    <m/>
    <m/>
    <s v="http://www.agrosatelite.com.br"/>
    <s v="No"/>
    <s v="No"/>
    <s v="No"/>
    <s v="No"/>
    <s v="Yes"/>
    <s v="Yes"/>
    <s v="No"/>
    <s v="No"/>
    <n v="0"/>
    <n v="0"/>
    <n v="0"/>
    <n v="0"/>
    <n v="1"/>
    <n v="1"/>
    <n v="0"/>
    <n v="0"/>
  </r>
  <r>
    <s v="Agrosentinel"/>
    <s v="South America"/>
    <x v="2"/>
    <x v="0"/>
    <n v="1"/>
    <x v="0"/>
    <x v="2"/>
    <x v="1"/>
    <m/>
    <m/>
    <n v="2015"/>
    <s v="http://www.agrosentinel.com"/>
    <s v="No"/>
    <s v="No"/>
    <s v="No"/>
    <s v="No"/>
    <s v="Yes"/>
    <s v="Yes"/>
    <s v="No"/>
    <s v="No"/>
    <n v="0"/>
    <n v="0"/>
    <n v="0"/>
    <n v="0"/>
    <n v="1"/>
    <n v="1"/>
    <n v="0"/>
    <n v="0"/>
  </r>
  <r>
    <s v="Agrosight"/>
    <s v="South America"/>
    <x v="2"/>
    <x v="0"/>
    <n v="1"/>
    <x v="0"/>
    <x v="2"/>
    <x v="1"/>
    <m/>
    <m/>
    <m/>
    <m/>
    <s v="Yes"/>
    <s v="Yes"/>
    <s v="No"/>
    <s v="No"/>
    <s v="Yes"/>
    <s v="Yes"/>
    <s v="No"/>
    <s v="No"/>
    <n v="1"/>
    <n v="1"/>
    <n v="0"/>
    <n v="0"/>
    <n v="1"/>
    <n v="1"/>
    <n v="0"/>
    <n v="0"/>
  </r>
  <r>
    <s v="Agrosmart"/>
    <s v="South America"/>
    <x v="2"/>
    <x v="0"/>
    <n v="1"/>
    <x v="3"/>
    <x v="7"/>
    <x v="1"/>
    <m/>
    <m/>
    <n v="2014"/>
    <s v="http://www.agrosmart.com.br"/>
    <s v="No"/>
    <s v="No"/>
    <s v="Yes"/>
    <s v="No"/>
    <s v="Yes"/>
    <s v="Yes"/>
    <s v="Yes"/>
    <s v="No"/>
    <n v="0"/>
    <n v="0"/>
    <n v="1"/>
    <n v="0"/>
    <n v="1"/>
    <n v="1"/>
    <n v="1"/>
    <n v="0"/>
  </r>
  <r>
    <s v="Agrosolutions"/>
    <s v="South America"/>
    <x v="2"/>
    <x v="0"/>
    <n v="1"/>
    <x v="2"/>
    <x v="6"/>
    <x v="0"/>
    <m/>
    <m/>
    <n v="2012"/>
    <s v="http://www.agrosolutions.agr.br"/>
    <s v="No"/>
    <s v="No"/>
    <s v="No"/>
    <s v="No"/>
    <s v="No"/>
    <s v="No"/>
    <s v="No"/>
    <s v="No"/>
    <n v="0"/>
    <n v="0"/>
    <n v="0"/>
    <n v="0"/>
    <n v="0"/>
    <n v="0"/>
    <n v="0"/>
    <n v="0"/>
  </r>
  <r>
    <s v="Agrotasks"/>
    <s v="South America"/>
    <x v="2"/>
    <x v="0"/>
    <n v="1"/>
    <x v="2"/>
    <x v="6"/>
    <x v="0"/>
    <m/>
    <m/>
    <m/>
    <s v="http://www.agrotask.com.br"/>
    <s v="No"/>
    <s v="No"/>
    <s v="No"/>
    <s v="No"/>
    <s v="No"/>
    <s v="No"/>
    <s v="No"/>
    <s v="No"/>
    <n v="0"/>
    <n v="0"/>
    <n v="0"/>
    <n v="0"/>
    <n v="0"/>
    <n v="0"/>
    <n v="0"/>
    <n v="0"/>
  </r>
  <r>
    <s v="Agrotechlink"/>
    <s v="South America"/>
    <x v="2"/>
    <x v="0"/>
    <n v="1"/>
    <x v="0"/>
    <x v="16"/>
    <x v="0"/>
    <m/>
    <m/>
    <n v="2017"/>
    <s v="http://www.agrotechlink.com"/>
    <s v="Yes"/>
    <s v="No"/>
    <s v="No"/>
    <s v="No"/>
    <s v="Yes"/>
    <s v="No"/>
    <s v="No"/>
    <s v="No"/>
    <n v="1"/>
    <n v="0"/>
    <n v="0"/>
    <n v="0"/>
    <n v="1"/>
    <n v="0"/>
    <n v="0"/>
    <n v="0"/>
  </r>
  <r>
    <s v="Agrotis"/>
    <s v="South America"/>
    <x v="2"/>
    <x v="0"/>
    <n v="1"/>
    <x v="2"/>
    <x v="6"/>
    <x v="0"/>
    <m/>
    <m/>
    <s v="1990s"/>
    <s v="http://www.agrotis.com"/>
    <s v="No"/>
    <s v="No"/>
    <s v="No"/>
    <s v="No"/>
    <s v="No"/>
    <s v="No"/>
    <s v="Yes"/>
    <s v="No"/>
    <n v="0"/>
    <n v="0"/>
    <n v="0"/>
    <n v="0"/>
    <n v="0"/>
    <n v="0"/>
    <n v="1"/>
    <n v="0"/>
  </r>
  <r>
    <s v="AGROTITAN"/>
    <s v="South America"/>
    <x v="2"/>
    <x v="0"/>
    <n v="1"/>
    <x v="2"/>
    <x v="6"/>
    <x v="0"/>
    <m/>
    <m/>
    <s v="1990s"/>
    <s v="http://www.viasoft.com.br"/>
    <s v="No"/>
    <s v="No"/>
    <s v="No"/>
    <s v="No"/>
    <s v="No"/>
    <s v="No"/>
    <s v="Yes"/>
    <s v="No"/>
    <n v="0"/>
    <n v="0"/>
    <n v="0"/>
    <n v="0"/>
    <n v="0"/>
    <n v="0"/>
    <n v="1"/>
    <n v="0"/>
  </r>
  <r>
    <s v="Agrotools"/>
    <s v="South America"/>
    <x v="2"/>
    <x v="0"/>
    <n v="1"/>
    <x v="0"/>
    <x v="2"/>
    <x v="0"/>
    <m/>
    <m/>
    <n v="2008"/>
    <s v="http://www.agrotools.com.br"/>
    <s v="No"/>
    <s v="Yes"/>
    <s v="No"/>
    <s v="No"/>
    <s v="Yes"/>
    <s v="Yes"/>
    <s v="No"/>
    <s v="No"/>
    <n v="0"/>
    <n v="1"/>
    <n v="0"/>
    <n v="0"/>
    <n v="1"/>
    <n v="1"/>
    <n v="0"/>
    <n v="0"/>
  </r>
  <r>
    <s v="Agrotopus"/>
    <s v="South America"/>
    <x v="2"/>
    <x v="0"/>
    <n v="1"/>
    <x v="2"/>
    <x v="6"/>
    <x v="0"/>
    <m/>
    <m/>
    <m/>
    <s v="http://www.agrotopus.com.br"/>
    <s v="Yes"/>
    <s v="No"/>
    <s v="No"/>
    <s v="No"/>
    <s v="Yes"/>
    <s v="No"/>
    <s v="Yes"/>
    <s v="No"/>
    <n v="1"/>
    <n v="0"/>
    <n v="0"/>
    <n v="0"/>
    <n v="1"/>
    <n v="0"/>
    <n v="1"/>
    <n v="0"/>
  </r>
  <r>
    <s v="AgroV"/>
    <s v="South America"/>
    <x v="2"/>
    <x v="0"/>
    <n v="1"/>
    <x v="2"/>
    <x v="6"/>
    <x v="0"/>
    <m/>
    <m/>
    <n v="2013"/>
    <s v="http://www.agrov.com.br"/>
    <s v="No"/>
    <s v="No"/>
    <s v="No"/>
    <s v="No"/>
    <s v="No"/>
    <s v="No"/>
    <s v="No"/>
    <s v="No"/>
    <n v="0"/>
    <n v="0"/>
    <n v="0"/>
    <n v="0"/>
    <n v="0"/>
    <n v="0"/>
    <n v="0"/>
    <n v="0"/>
  </r>
  <r>
    <s v="AGRUSDATA"/>
    <s v="South America"/>
    <x v="2"/>
    <x v="0"/>
    <n v="1"/>
    <x v="0"/>
    <x v="2"/>
    <x v="0"/>
    <m/>
    <m/>
    <n v="2016"/>
    <s v="http://www.agrusdata.com"/>
    <s v="Yes"/>
    <s v="No"/>
    <s v="Yes"/>
    <s v="No"/>
    <s v="Yes"/>
    <s v="No"/>
    <s v="No"/>
    <s v="No"/>
    <n v="1"/>
    <n v="0"/>
    <n v="1"/>
    <n v="0"/>
    <n v="1"/>
    <n v="0"/>
    <n v="0"/>
    <n v="0"/>
  </r>
  <r>
    <s v="Agryo"/>
    <s v="South America"/>
    <x v="2"/>
    <x v="0"/>
    <n v="1"/>
    <x v="1"/>
    <x v="5"/>
    <x v="0"/>
    <m/>
    <m/>
    <m/>
    <s v="http://www.agryo.com"/>
    <s v="No"/>
    <s v="No"/>
    <s v="No"/>
    <s v="No"/>
    <s v="No"/>
    <s v="No"/>
    <s v="No"/>
    <s v="No"/>
    <n v="0"/>
    <n v="0"/>
    <n v="0"/>
    <n v="0"/>
    <n v="0"/>
    <n v="0"/>
    <n v="0"/>
    <n v="0"/>
  </r>
  <r>
    <s v="Agvali.com"/>
    <s v="South America"/>
    <x v="2"/>
    <x v="1"/>
    <n v="0"/>
    <x v="1"/>
    <x v="1"/>
    <x v="0"/>
    <m/>
    <m/>
    <n v="2015"/>
    <s v="http://www.agvali.com"/>
    <s v="No"/>
    <s v="No"/>
    <s v="No"/>
    <s v="No"/>
    <s v="No"/>
    <s v="No"/>
    <s v="No"/>
    <s v="No"/>
    <n v="0"/>
    <n v="0"/>
    <n v="0"/>
    <n v="0"/>
    <n v="0"/>
    <n v="0"/>
    <n v="0"/>
    <n v="0"/>
  </r>
  <r>
    <s v="Aimirim"/>
    <s v="South America"/>
    <x v="2"/>
    <x v="0"/>
    <n v="1"/>
    <x v="6"/>
    <x v="29"/>
    <x v="5"/>
    <m/>
    <m/>
    <n v="2010"/>
    <s v="http://www.aimirimsti.com.br"/>
    <s v="No"/>
    <s v="No"/>
    <s v="Yes"/>
    <s v="No"/>
    <s v="No"/>
    <s v="No"/>
    <s v="No"/>
    <s v="No"/>
    <n v="0"/>
    <n v="0"/>
    <n v="1"/>
    <n v="0"/>
    <n v="0"/>
    <n v="0"/>
    <n v="0"/>
    <n v="0"/>
  </r>
  <r>
    <s v="ALGAE Biotecnologia"/>
    <s v="South America"/>
    <x v="2"/>
    <x v="0"/>
    <n v="1"/>
    <x v="6"/>
    <x v="23"/>
    <x v="5"/>
    <m/>
    <m/>
    <n v="2009"/>
    <s v="http://www.algae.com.br"/>
    <s v="No"/>
    <s v="No"/>
    <s v="No"/>
    <s v="No"/>
    <s v="No"/>
    <s v="No"/>
    <s v="No"/>
    <s v="No"/>
    <n v="0"/>
    <n v="0"/>
    <n v="0"/>
    <n v="0"/>
    <n v="0"/>
    <n v="0"/>
    <n v="0"/>
    <n v="0"/>
  </r>
  <r>
    <s v="Alluagro"/>
    <s v="South America"/>
    <x v="2"/>
    <x v="0"/>
    <n v="1"/>
    <x v="1"/>
    <x v="4"/>
    <x v="0"/>
    <m/>
    <m/>
    <n v="2016"/>
    <s v="http://www.alluagro.com.br"/>
    <s v="No"/>
    <s v="No"/>
    <s v="No"/>
    <s v="No"/>
    <s v="No"/>
    <s v="Yes"/>
    <s v="Yes"/>
    <s v="No"/>
    <n v="0"/>
    <n v="0"/>
    <n v="0"/>
    <n v="0"/>
    <n v="0"/>
    <n v="1"/>
    <n v="1"/>
    <n v="0"/>
  </r>
  <r>
    <s v="Altave"/>
    <s v="South America"/>
    <x v="2"/>
    <x v="0"/>
    <n v="1"/>
    <x v="0"/>
    <x v="22"/>
    <x v="0"/>
    <m/>
    <m/>
    <n v="2011"/>
    <s v="http://www.altave.com.br"/>
    <s v="No"/>
    <s v="No"/>
    <s v="No"/>
    <s v="No"/>
    <s v="No"/>
    <s v="No"/>
    <s v="No"/>
    <s v="No"/>
    <n v="0"/>
    <n v="0"/>
    <n v="0"/>
    <n v="0"/>
    <n v="0"/>
    <n v="0"/>
    <n v="0"/>
    <n v="0"/>
  </r>
  <r>
    <s v="Aquabit"/>
    <s v="South America"/>
    <x v="2"/>
    <x v="0"/>
    <n v="1"/>
    <x v="2"/>
    <x v="6"/>
    <x v="8"/>
    <m/>
    <m/>
    <n v="2017"/>
    <s v="http://www.aquabit.com.br"/>
    <s v="No"/>
    <s v="No"/>
    <s v="No"/>
    <s v="No"/>
    <s v="No"/>
    <s v="No"/>
    <s v="Yes"/>
    <s v="No"/>
    <n v="0"/>
    <n v="0"/>
    <n v="0"/>
    <n v="0"/>
    <n v="0"/>
    <n v="0"/>
    <n v="1"/>
    <n v="0"/>
  </r>
  <r>
    <s v="ARPAC"/>
    <s v="South America"/>
    <x v="2"/>
    <x v="0"/>
    <n v="1"/>
    <x v="0"/>
    <x v="22"/>
    <x v="0"/>
    <m/>
    <m/>
    <n v="2014"/>
    <s v="http://www.arpacbrasil.com.br"/>
    <s v="No"/>
    <s v="No"/>
    <s v="No"/>
    <s v="No"/>
    <s v="Yes"/>
    <s v="Yes"/>
    <s v="No"/>
    <s v="No"/>
    <n v="0"/>
    <n v="0"/>
    <n v="0"/>
    <n v="0"/>
    <n v="1"/>
    <n v="1"/>
    <n v="0"/>
    <n v="0"/>
  </r>
  <r>
    <s v="Arvus (Hexagon Agriculture)"/>
    <s v="South America"/>
    <x v="2"/>
    <x v="0"/>
    <n v="1"/>
    <x v="0"/>
    <x v="2"/>
    <x v="0"/>
    <m/>
    <m/>
    <n v="2005"/>
    <m/>
    <s v="Yes"/>
    <s v="Yes"/>
    <s v="Yes"/>
    <s v="No"/>
    <s v="Yes"/>
    <s v="Yes"/>
    <s v="No"/>
    <s v="No"/>
    <n v="1"/>
    <n v="1"/>
    <n v="1"/>
    <n v="0"/>
    <n v="1"/>
    <n v="1"/>
    <n v="0"/>
    <n v="0"/>
  </r>
  <r>
    <s v="Audsat"/>
    <s v="South America"/>
    <x v="2"/>
    <x v="0"/>
    <n v="1"/>
    <x v="0"/>
    <x v="0"/>
    <x v="0"/>
    <m/>
    <m/>
    <n v="2017"/>
    <s v="http://www.audsat.com.br"/>
    <s v="No"/>
    <s v="No"/>
    <s v="No"/>
    <s v="No"/>
    <s v="Yes"/>
    <s v="Yes"/>
    <s v="Yes"/>
    <s v="No"/>
    <n v="0"/>
    <n v="0"/>
    <n v="0"/>
    <n v="0"/>
    <n v="1"/>
    <n v="1"/>
    <n v="1"/>
    <n v="0"/>
  </r>
  <r>
    <s v="Aurratech"/>
    <s v="South America"/>
    <x v="2"/>
    <x v="0"/>
    <n v="1"/>
    <x v="7"/>
    <x v="30"/>
    <x v="5"/>
    <m/>
    <m/>
    <n v="2014"/>
    <s v="http://www.aurratech.com"/>
    <s v="No"/>
    <s v="No"/>
    <s v="No"/>
    <s v="No"/>
    <s v="No"/>
    <s v="No"/>
    <s v="No"/>
    <s v="No"/>
    <n v="0"/>
    <n v="0"/>
    <n v="0"/>
    <n v="0"/>
    <n v="0"/>
    <n v="0"/>
    <n v="0"/>
    <n v="0"/>
  </r>
  <r>
    <s v="Avant Agro"/>
    <s v="South America"/>
    <x v="2"/>
    <x v="0"/>
    <n v="1"/>
    <x v="0"/>
    <x v="22"/>
    <x v="0"/>
    <m/>
    <m/>
    <m/>
    <s v="http://www.avantagro.com.br"/>
    <s v="No"/>
    <s v="No"/>
    <s v="Yes"/>
    <s v="No"/>
    <s v="Yes"/>
    <s v="Yes"/>
    <s v="No"/>
    <s v="No"/>
    <n v="0"/>
    <n v="0"/>
    <n v="1"/>
    <n v="0"/>
    <n v="1"/>
    <n v="1"/>
    <n v="0"/>
    <n v="0"/>
  </r>
  <r>
    <s v="Ballagro"/>
    <s v="South America"/>
    <x v="2"/>
    <x v="0"/>
    <n v="1"/>
    <x v="4"/>
    <x v="8"/>
    <x v="1"/>
    <m/>
    <m/>
    <n v="2004"/>
    <s v="http://www.ballagro.com.br"/>
    <s v="No"/>
    <s v="No"/>
    <s v="No"/>
    <s v="No"/>
    <s v="No"/>
    <s v="No"/>
    <s v="No"/>
    <s v="No"/>
    <n v="0"/>
    <n v="0"/>
    <n v="0"/>
    <n v="0"/>
    <n v="0"/>
    <n v="0"/>
    <n v="0"/>
    <n v="0"/>
  </r>
  <r>
    <s v="Bart.Digital"/>
    <s v="South America"/>
    <x v="2"/>
    <x v="0"/>
    <n v="1"/>
    <x v="1"/>
    <x v="1"/>
    <x v="0"/>
    <m/>
    <m/>
    <n v="2016"/>
    <s v="http://www.bartdigital.com.br"/>
    <s v="No"/>
    <s v="No"/>
    <s v="Yes"/>
    <s v="No"/>
    <s v="No"/>
    <s v="No"/>
    <s v="No"/>
    <s v="No"/>
    <n v="0"/>
    <n v="0"/>
    <n v="1"/>
    <n v="0"/>
    <n v="0"/>
    <n v="0"/>
    <n v="0"/>
    <n v="0"/>
  </r>
  <r>
    <s v="BBQ - Brazil Beef Quality"/>
    <s v="South America"/>
    <x v="2"/>
    <x v="0"/>
    <n v="1"/>
    <x v="5"/>
    <x v="13"/>
    <x v="4"/>
    <s v="Cattle"/>
    <m/>
    <m/>
    <s v="http://www.bbq-br.com"/>
    <s v="No"/>
    <s v="No"/>
    <s v="Yes"/>
    <s v="No"/>
    <s v="No"/>
    <s v="No"/>
    <s v="No"/>
    <s v="No"/>
    <n v="0"/>
    <n v="0"/>
    <n v="1"/>
    <n v="0"/>
    <n v="0"/>
    <n v="0"/>
    <n v="0"/>
    <n v="0"/>
  </r>
  <r>
    <s v="BeeAgro"/>
    <s v="South America"/>
    <x v="2"/>
    <x v="0"/>
    <n v="1"/>
    <x v="2"/>
    <x v="3"/>
    <x v="0"/>
    <m/>
    <m/>
    <n v="2016"/>
    <s v="http://www.beeagro.com.br"/>
    <s v="No"/>
    <s v="No"/>
    <s v="No"/>
    <s v="No"/>
    <s v="No"/>
    <s v="No"/>
    <s v="Yes"/>
    <s v="No"/>
    <n v="0"/>
    <n v="0"/>
    <n v="0"/>
    <n v="0"/>
    <n v="0"/>
    <n v="0"/>
    <n v="1"/>
    <n v="0"/>
  </r>
  <r>
    <s v="Beeftec"/>
    <s v="South America"/>
    <x v="2"/>
    <x v="0"/>
    <n v="1"/>
    <x v="2"/>
    <x v="6"/>
    <x v="4"/>
    <s v="Cattle"/>
    <m/>
    <n v="2012"/>
    <s v="http://www.beeftec.com.br"/>
    <s v="No"/>
    <s v="No"/>
    <s v="No"/>
    <s v="No"/>
    <s v="No"/>
    <s v="No"/>
    <s v="No"/>
    <s v="No"/>
    <n v="0"/>
    <n v="0"/>
    <n v="0"/>
    <n v="0"/>
    <n v="0"/>
    <n v="0"/>
    <n v="0"/>
    <n v="0"/>
  </r>
  <r>
    <s v="BeGreeen Boulevard"/>
    <s v="South America"/>
    <x v="2"/>
    <x v="0"/>
    <n v="1"/>
    <x v="8"/>
    <x v="31"/>
    <x v="6"/>
    <m/>
    <m/>
    <n v="2015"/>
    <s v="http://www.begreen.farm"/>
    <s v="No"/>
    <s v="No"/>
    <s v="No"/>
    <s v="No"/>
    <s v="No"/>
    <s v="No"/>
    <s v="No"/>
    <s v="No"/>
    <n v="0"/>
    <n v="0"/>
    <n v="0"/>
    <n v="0"/>
    <n v="0"/>
    <n v="0"/>
    <n v="0"/>
    <n v="0"/>
  </r>
  <r>
    <s v="Binova"/>
    <s v="South America"/>
    <x v="2"/>
    <x v="0"/>
    <n v="1"/>
    <x v="4"/>
    <x v="8"/>
    <x v="0"/>
    <m/>
    <m/>
    <s v="1990s"/>
    <s v="http://www.binovafertilizantes.com.br"/>
    <s v="No"/>
    <s v="No"/>
    <s v="No"/>
    <s v="No"/>
    <s v="No"/>
    <s v="No"/>
    <s v="No"/>
    <s v="No"/>
    <n v="0"/>
    <n v="0"/>
    <n v="0"/>
    <n v="0"/>
    <n v="0"/>
    <n v="0"/>
    <n v="0"/>
    <n v="0"/>
  </r>
  <r>
    <s v="Bio Controle"/>
    <s v="South America"/>
    <x v="2"/>
    <x v="0"/>
    <n v="1"/>
    <x v="4"/>
    <x v="8"/>
    <x v="0"/>
    <m/>
    <m/>
    <s v="1990s"/>
    <s v="http://www.biocontrole.com.br"/>
    <s v="No"/>
    <s v="No"/>
    <s v="No"/>
    <s v="No"/>
    <s v="No"/>
    <s v="No"/>
    <s v="No"/>
    <s v="No"/>
    <n v="0"/>
    <n v="0"/>
    <n v="0"/>
    <n v="0"/>
    <n v="0"/>
    <n v="0"/>
    <n v="0"/>
    <n v="0"/>
  </r>
  <r>
    <s v="Biocana"/>
    <s v="South America"/>
    <x v="2"/>
    <x v="0"/>
    <n v="1"/>
    <x v="7"/>
    <x v="32"/>
    <x v="5"/>
    <m/>
    <m/>
    <n v="2010"/>
    <s v="http://www.biocanabrasil.com"/>
    <s v="No"/>
    <s v="No"/>
    <s v="No"/>
    <s v="No"/>
    <s v="No"/>
    <s v="No"/>
    <s v="No"/>
    <s v="No"/>
    <n v="0"/>
    <n v="0"/>
    <n v="0"/>
    <n v="0"/>
    <n v="0"/>
    <n v="0"/>
    <n v="0"/>
    <n v="0"/>
  </r>
  <r>
    <s v="BioClone"/>
    <s v="South America"/>
    <x v="2"/>
    <x v="0"/>
    <n v="1"/>
    <x v="4"/>
    <x v="10"/>
    <x v="2"/>
    <m/>
    <m/>
    <m/>
    <s v="http://www.bioclone.com.br"/>
    <s v="No"/>
    <s v="No"/>
    <s v="No"/>
    <s v="No"/>
    <s v="No"/>
    <s v="No"/>
    <s v="No"/>
    <s v="No"/>
    <n v="0"/>
    <n v="0"/>
    <n v="0"/>
    <n v="0"/>
    <n v="0"/>
    <n v="0"/>
    <n v="0"/>
    <n v="0"/>
  </r>
  <r>
    <s v="Biovalens"/>
    <s v="South America"/>
    <x v="2"/>
    <x v="0"/>
    <n v="1"/>
    <x v="4"/>
    <x v="8"/>
    <x v="0"/>
    <m/>
    <m/>
    <m/>
    <s v="http://www.biovalens.com.br"/>
    <s v="No"/>
    <s v="No"/>
    <s v="No"/>
    <s v="No"/>
    <s v="No"/>
    <s v="No"/>
    <s v="No"/>
    <s v="No"/>
    <n v="0"/>
    <n v="0"/>
    <n v="0"/>
    <n v="0"/>
    <n v="0"/>
    <n v="0"/>
    <n v="0"/>
    <n v="0"/>
  </r>
  <r>
    <s v="Birdview"/>
    <s v="South America"/>
    <x v="2"/>
    <x v="0"/>
    <n v="1"/>
    <x v="0"/>
    <x v="0"/>
    <x v="0"/>
    <m/>
    <m/>
    <n v="2014"/>
    <s v="http://www.birdview.com.br"/>
    <s v="No"/>
    <s v="No"/>
    <s v="Yes"/>
    <s v="No"/>
    <s v="Yes"/>
    <s v="Yes"/>
    <s v="No"/>
    <s v="No"/>
    <n v="0"/>
    <n v="0"/>
    <n v="1"/>
    <n v="0"/>
    <n v="1"/>
    <n v="1"/>
    <n v="0"/>
    <n v="0"/>
  </r>
  <r>
    <s v="Boi na Linha"/>
    <s v="South America"/>
    <x v="2"/>
    <x v="0"/>
    <n v="1"/>
    <x v="1"/>
    <x v="1"/>
    <x v="4"/>
    <s v="Cattle"/>
    <m/>
    <n v="2018"/>
    <s v="http://www.boinalinha.com"/>
    <s v="No"/>
    <s v="No"/>
    <s v="No"/>
    <s v="No"/>
    <s v="No"/>
    <s v="No"/>
    <s v="Yes"/>
    <s v="No"/>
    <n v="0"/>
    <n v="0"/>
    <n v="0"/>
    <n v="0"/>
    <n v="0"/>
    <n v="0"/>
    <n v="1"/>
    <n v="0"/>
  </r>
  <r>
    <s v="BovControl"/>
    <s v="South America"/>
    <x v="2"/>
    <x v="0"/>
    <n v="1"/>
    <x v="0"/>
    <x v="2"/>
    <x v="4"/>
    <s v="Cattle"/>
    <m/>
    <n v="2012"/>
    <s v="http://www.bovcontrol.com"/>
    <s v="No"/>
    <s v="No"/>
    <s v="No"/>
    <s v="No"/>
    <s v="Yes"/>
    <s v="No"/>
    <s v="No"/>
    <s v="No"/>
    <n v="0"/>
    <n v="0"/>
    <n v="0"/>
    <n v="0"/>
    <n v="1"/>
    <n v="0"/>
    <n v="0"/>
    <n v="0"/>
  </r>
  <r>
    <s v="BR3 Agrotecnologia"/>
    <s v="South America"/>
    <x v="2"/>
    <x v="0"/>
    <n v="1"/>
    <x v="4"/>
    <x v="8"/>
    <x v="0"/>
    <m/>
    <m/>
    <n v="2001"/>
    <s v="http://www.br3.ind.br"/>
    <s v="No"/>
    <s v="No"/>
    <s v="No"/>
    <s v="No"/>
    <s v="No"/>
    <s v="No"/>
    <s v="No"/>
    <s v="No"/>
    <n v="0"/>
    <n v="0"/>
    <n v="0"/>
    <n v="0"/>
    <n v="0"/>
    <n v="0"/>
    <n v="0"/>
    <n v="0"/>
  </r>
  <r>
    <s v="Brabov"/>
    <s v="South America"/>
    <x v="2"/>
    <x v="0"/>
    <n v="1"/>
    <x v="2"/>
    <x v="6"/>
    <x v="4"/>
    <s v="Cattle"/>
    <m/>
    <n v="2014"/>
    <s v="http://www.brabov.com.br"/>
    <s v="No"/>
    <s v="No"/>
    <s v="No"/>
    <s v="No"/>
    <s v="No"/>
    <s v="No"/>
    <s v="Yes"/>
    <s v="No"/>
    <n v="0"/>
    <n v="0"/>
    <n v="0"/>
    <n v="0"/>
    <n v="0"/>
    <n v="0"/>
    <n v="1"/>
    <n v="0"/>
  </r>
  <r>
    <s v="BRID solucoes"/>
    <s v="South America"/>
    <x v="2"/>
    <x v="0"/>
    <n v="1"/>
    <x v="2"/>
    <x v="6"/>
    <x v="0"/>
    <m/>
    <m/>
    <n v="2018"/>
    <s v="http://www.bridsolucoes.com.br"/>
    <s v="No"/>
    <s v="No"/>
    <s v="No"/>
    <s v="No"/>
    <s v="No"/>
    <s v="No"/>
    <s v="No"/>
    <s v="No"/>
    <n v="0"/>
    <n v="0"/>
    <n v="0"/>
    <n v="0"/>
    <n v="0"/>
    <n v="0"/>
    <n v="0"/>
    <n v="0"/>
  </r>
  <r>
    <s v="BUG Agentes Biologicos (Koppert)"/>
    <s v="South America"/>
    <x v="2"/>
    <x v="0"/>
    <n v="1"/>
    <x v="4"/>
    <x v="8"/>
    <x v="0"/>
    <m/>
    <m/>
    <n v="2001"/>
    <s v="http://www.bugagentesbiologicos.com.br"/>
    <s v="No"/>
    <s v="No"/>
    <s v="No"/>
    <s v="No"/>
    <s v="No"/>
    <s v="No"/>
    <s v="No"/>
    <s v="No"/>
    <n v="0"/>
    <n v="0"/>
    <n v="0"/>
    <n v="0"/>
    <n v="0"/>
    <n v="0"/>
    <n v="0"/>
    <n v="0"/>
  </r>
  <r>
    <s v="CargoX"/>
    <s v="South America"/>
    <x v="2"/>
    <x v="0"/>
    <n v="1"/>
    <x v="5"/>
    <x v="9"/>
    <x v="0"/>
    <m/>
    <m/>
    <n v="2015"/>
    <s v="http://www.cargox.com.br"/>
    <s v="No"/>
    <s v="Yes"/>
    <s v="Yes"/>
    <s v="No"/>
    <s v="Yes"/>
    <s v="Yes"/>
    <s v="Yes"/>
    <s v="No"/>
    <n v="0"/>
    <n v="1"/>
    <n v="1"/>
    <n v="0"/>
    <n v="1"/>
    <n v="1"/>
    <n v="1"/>
    <n v="0"/>
  </r>
  <r>
    <s v="CBC Agronegocios"/>
    <s v="South America"/>
    <x v="2"/>
    <x v="0"/>
    <n v="1"/>
    <x v="1"/>
    <x v="1"/>
    <x v="1"/>
    <m/>
    <m/>
    <n v="2012"/>
    <s v="http://www.cbcagronegocios.com.br"/>
    <s v="No"/>
    <s v="No"/>
    <s v="No"/>
    <s v="No"/>
    <s v="No"/>
    <s v="No"/>
    <s v="No"/>
    <s v="No"/>
    <n v="0"/>
    <n v="0"/>
    <n v="0"/>
    <n v="0"/>
    <n v="0"/>
    <n v="0"/>
    <n v="0"/>
    <n v="0"/>
  </r>
  <r>
    <s v="Central do Boi"/>
    <s v="South America"/>
    <x v="2"/>
    <x v="0"/>
    <n v="1"/>
    <x v="1"/>
    <x v="1"/>
    <x v="4"/>
    <s v="Cattle"/>
    <m/>
    <m/>
    <s v="http://www.centraldoboi.com"/>
    <s v="No"/>
    <s v="No"/>
    <s v="No"/>
    <s v="No"/>
    <s v="No"/>
    <s v="No"/>
    <s v="No"/>
    <s v="No"/>
    <n v="0"/>
    <n v="0"/>
    <n v="0"/>
    <n v="0"/>
    <n v="0"/>
    <n v="0"/>
    <n v="0"/>
    <n v="0"/>
  </r>
  <r>
    <s v="Chip Inside -  CowMed"/>
    <s v="South America"/>
    <x v="2"/>
    <x v="0"/>
    <n v="1"/>
    <x v="0"/>
    <x v="16"/>
    <x v="4"/>
    <s v="Dairy"/>
    <m/>
    <n v="2010"/>
    <s v="http://www.chipinside.com.br"/>
    <s v="Yes"/>
    <s v="No"/>
    <s v="No"/>
    <s v="No"/>
    <s v="Yes"/>
    <s v="No"/>
    <s v="Yes"/>
    <s v="No"/>
    <n v="1"/>
    <n v="0"/>
    <n v="0"/>
    <n v="0"/>
    <n v="1"/>
    <n v="0"/>
    <n v="1"/>
    <n v="0"/>
  </r>
  <r>
    <s v="Climatempo - Agroclima Pro"/>
    <s v="South America"/>
    <x v="2"/>
    <x v="0"/>
    <n v="1"/>
    <x v="2"/>
    <x v="25"/>
    <x v="0"/>
    <m/>
    <m/>
    <m/>
    <s v="http://www.climatempo.com.br"/>
    <s v="No"/>
    <s v="No"/>
    <s v="No"/>
    <s v="No"/>
    <s v="Yes"/>
    <s v="No"/>
    <s v="No"/>
    <s v="No"/>
    <n v="0"/>
    <n v="0"/>
    <n v="0"/>
    <n v="0"/>
    <n v="1"/>
    <n v="0"/>
    <n v="0"/>
    <n v="0"/>
  </r>
  <r>
    <s v="Cloud CRM"/>
    <s v="South America"/>
    <x v="2"/>
    <x v="0"/>
    <n v="1"/>
    <x v="2"/>
    <x v="6"/>
    <x v="0"/>
    <m/>
    <m/>
    <m/>
    <s v="http://www.cloudcrm.tech"/>
    <s v="No"/>
    <s v="No"/>
    <s v="No"/>
    <s v="No"/>
    <s v="No"/>
    <s v="Yes"/>
    <s v="No"/>
    <s v="No"/>
    <n v="0"/>
    <n v="0"/>
    <n v="0"/>
    <n v="0"/>
    <n v="0"/>
    <n v="1"/>
    <n v="0"/>
    <n v="0"/>
  </r>
  <r>
    <s v="Colly"/>
    <s v="South America"/>
    <x v="2"/>
    <x v="0"/>
    <n v="1"/>
    <x v="3"/>
    <x v="19"/>
    <x v="0"/>
    <m/>
    <m/>
    <n v="2000"/>
    <s v="http://www.collyquimica.com.br"/>
    <s v="No"/>
    <s v="No"/>
    <s v="No"/>
    <s v="No"/>
    <s v="No"/>
    <s v="No"/>
    <s v="No"/>
    <s v="No"/>
    <n v="0"/>
    <n v="0"/>
    <n v="0"/>
    <n v="0"/>
    <n v="0"/>
    <n v="0"/>
    <n v="0"/>
    <n v="0"/>
  </r>
  <r>
    <s v="CromAI"/>
    <s v="South America"/>
    <x v="2"/>
    <x v="0"/>
    <n v="1"/>
    <x v="0"/>
    <x v="2"/>
    <x v="1"/>
    <m/>
    <m/>
    <n v="2017"/>
    <s v="http://www.cromai.com"/>
    <s v="No"/>
    <s v="No"/>
    <s v="Yes"/>
    <s v="No"/>
    <s v="Yes"/>
    <s v="Yes"/>
    <s v="No"/>
    <s v="No"/>
    <n v="0"/>
    <n v="0"/>
    <n v="1"/>
    <n v="0"/>
    <n v="1"/>
    <n v="1"/>
    <n v="0"/>
    <n v="0"/>
  </r>
  <r>
    <s v="Cropman"/>
    <s v="South America"/>
    <x v="2"/>
    <x v="0"/>
    <n v="1"/>
    <x v="0"/>
    <x v="2"/>
    <x v="0"/>
    <m/>
    <m/>
    <m/>
    <s v="http://www.cropman.com.br"/>
    <s v="No"/>
    <s v="No"/>
    <s v="No"/>
    <s v="No"/>
    <s v="No"/>
    <s v="No"/>
    <s v="No"/>
    <s v="No"/>
    <n v="0"/>
    <n v="0"/>
    <n v="0"/>
    <n v="0"/>
    <n v="0"/>
    <n v="0"/>
    <n v="0"/>
    <n v="0"/>
  </r>
  <r>
    <s v="Cropview"/>
    <s v="South America"/>
    <x v="2"/>
    <x v="0"/>
    <n v="1"/>
    <x v="0"/>
    <x v="2"/>
    <x v="1"/>
    <m/>
    <m/>
    <m/>
    <s v="http://www.cropview.com.br"/>
    <s v="No"/>
    <s v="No"/>
    <s v="No"/>
    <s v="No"/>
    <s v="No"/>
    <s v="No"/>
    <s v="No"/>
    <s v="No"/>
    <n v="0"/>
    <n v="0"/>
    <n v="0"/>
    <n v="0"/>
    <n v="0"/>
    <n v="0"/>
    <n v="0"/>
    <n v="0"/>
  </r>
  <r>
    <s v="C&amp;L Biotech"/>
    <s v="South America"/>
    <x v="2"/>
    <x v="0"/>
    <n v="1"/>
    <x v="4"/>
    <x v="8"/>
    <x v="2"/>
    <m/>
    <m/>
    <n v="2017"/>
    <s v="http://www.clbiotech.com.br"/>
    <s v="No"/>
    <s v="No"/>
    <s v="No"/>
    <s v="No"/>
    <s v="No"/>
    <s v="No"/>
    <s v="No"/>
    <s v="No"/>
    <n v="0"/>
    <n v="0"/>
    <n v="0"/>
    <n v="0"/>
    <n v="0"/>
    <n v="0"/>
    <n v="0"/>
    <n v="0"/>
  </r>
  <r>
    <s v="DATACOPER"/>
    <s v="South America"/>
    <x v="2"/>
    <x v="0"/>
    <n v="1"/>
    <x v="2"/>
    <x v="6"/>
    <x v="0"/>
    <m/>
    <m/>
    <s v="1990s"/>
    <s v="http://www.datacoper.com.br"/>
    <s v="No"/>
    <s v="No"/>
    <s v="No"/>
    <s v="No"/>
    <s v="No"/>
    <s v="No"/>
    <s v="No"/>
    <s v="No"/>
    <n v="0"/>
    <n v="0"/>
    <n v="0"/>
    <n v="0"/>
    <n v="0"/>
    <n v="0"/>
    <n v="0"/>
    <n v="0"/>
  </r>
  <r>
    <s v="DATAGRO Markets"/>
    <s v="South America"/>
    <x v="2"/>
    <x v="0"/>
    <n v="1"/>
    <x v="2"/>
    <x v="25"/>
    <x v="0"/>
    <m/>
    <m/>
    <m/>
    <s v="http://www.datagro.com"/>
    <s v="No"/>
    <s v="No"/>
    <s v="No"/>
    <s v="No"/>
    <s v="No"/>
    <s v="No"/>
    <s v="No"/>
    <s v="No"/>
    <n v="0"/>
    <n v="0"/>
    <n v="0"/>
    <n v="0"/>
    <n v="0"/>
    <n v="0"/>
    <n v="0"/>
    <n v="0"/>
  </r>
  <r>
    <s v="DataMatte"/>
    <s v="South America"/>
    <x v="2"/>
    <x v="0"/>
    <n v="1"/>
    <x v="2"/>
    <x v="6"/>
    <x v="7"/>
    <m/>
    <m/>
    <n v="2017"/>
    <s v="http://www.datamatte.com.br"/>
    <s v="No"/>
    <s v="No"/>
    <s v="No"/>
    <s v="No"/>
    <s v="No"/>
    <s v="No"/>
    <s v="No"/>
    <s v="No"/>
    <n v="0"/>
    <n v="0"/>
    <n v="0"/>
    <n v="0"/>
    <n v="0"/>
    <n v="0"/>
    <n v="0"/>
    <n v="0"/>
  </r>
  <r>
    <s v="DigiFarmz"/>
    <s v="South America"/>
    <x v="2"/>
    <x v="0"/>
    <n v="1"/>
    <x v="0"/>
    <x v="2"/>
    <x v="1"/>
    <m/>
    <m/>
    <n v="2017"/>
    <s v="http://www.digifarmz.com"/>
    <s v="No"/>
    <s v="No"/>
    <s v="Yes"/>
    <s v="No"/>
    <s v="Yes"/>
    <s v="No"/>
    <s v="No"/>
    <s v="No"/>
    <n v="0"/>
    <n v="0"/>
    <n v="1"/>
    <n v="0"/>
    <n v="1"/>
    <n v="0"/>
    <n v="0"/>
    <n v="0"/>
  </r>
  <r>
    <s v="DroneMapp"/>
    <s v="South America"/>
    <x v="2"/>
    <x v="0"/>
    <n v="1"/>
    <x v="0"/>
    <x v="22"/>
    <x v="0"/>
    <m/>
    <m/>
    <m/>
    <s v="http://www.dronemapp.com"/>
    <s v="No"/>
    <s v="Yes"/>
    <s v="No"/>
    <s v="No"/>
    <s v="Yes"/>
    <s v="Yes"/>
    <s v="No"/>
    <s v="No"/>
    <n v="0"/>
    <n v="1"/>
    <n v="0"/>
    <n v="0"/>
    <n v="1"/>
    <n v="1"/>
    <n v="0"/>
    <n v="0"/>
  </r>
  <r>
    <s v="DronEng"/>
    <s v="South America"/>
    <x v="2"/>
    <x v="0"/>
    <n v="1"/>
    <x v="0"/>
    <x v="22"/>
    <x v="0"/>
    <m/>
    <m/>
    <n v="2014"/>
    <s v="http://www.droneng.com.br"/>
    <s v="No"/>
    <s v="No"/>
    <s v="No"/>
    <s v="No"/>
    <s v="Yes"/>
    <s v="No"/>
    <s v="No"/>
    <s v="No"/>
    <n v="0"/>
    <n v="0"/>
    <n v="0"/>
    <n v="0"/>
    <n v="1"/>
    <n v="0"/>
    <n v="0"/>
    <n v="0"/>
  </r>
  <r>
    <s v="Drop Agricultura"/>
    <s v="South America"/>
    <x v="2"/>
    <x v="0"/>
    <n v="1"/>
    <x v="3"/>
    <x v="11"/>
    <x v="0"/>
    <m/>
    <m/>
    <n v="2016"/>
    <s v="http://www.dropagricultura.com.br"/>
    <s v="No"/>
    <s v="No"/>
    <s v="No"/>
    <s v="No"/>
    <s v="Yes"/>
    <s v="Yes"/>
    <s v="No"/>
    <s v="No"/>
    <n v="0"/>
    <n v="0"/>
    <n v="0"/>
    <n v="0"/>
    <n v="1"/>
    <n v="1"/>
    <n v="0"/>
    <n v="0"/>
  </r>
  <r>
    <s v="DropScope"/>
    <s v="South America"/>
    <x v="2"/>
    <x v="0"/>
    <n v="1"/>
    <x v="3"/>
    <x v="11"/>
    <x v="0"/>
    <m/>
    <m/>
    <n v="2015"/>
    <s v="http://www.dropscope.com.br"/>
    <s v="No"/>
    <s v="No"/>
    <s v="No"/>
    <s v="No"/>
    <s v="No"/>
    <s v="No"/>
    <s v="No"/>
    <s v="No"/>
    <n v="0"/>
    <n v="0"/>
    <n v="0"/>
    <n v="0"/>
    <n v="0"/>
    <n v="0"/>
    <n v="0"/>
    <n v="0"/>
  </r>
  <r>
    <s v="E-AWARE"/>
    <s v="South America"/>
    <x v="2"/>
    <x v="0"/>
    <n v="1"/>
    <x v="0"/>
    <x v="16"/>
    <x v="0"/>
    <m/>
    <m/>
    <n v="2015"/>
    <s v="http://www.eaware.com.br"/>
    <s v="Yes"/>
    <s v="No"/>
    <s v="No"/>
    <s v="No"/>
    <s v="Yes"/>
    <s v="No"/>
    <s v="No"/>
    <s v="No"/>
    <n v="1"/>
    <n v="0"/>
    <n v="0"/>
    <n v="0"/>
    <n v="1"/>
    <n v="0"/>
    <n v="0"/>
    <n v="0"/>
  </r>
  <r>
    <s v="E-ctare"/>
    <s v="South America"/>
    <x v="2"/>
    <x v="0"/>
    <n v="1"/>
    <x v="1"/>
    <x v="1"/>
    <x v="7"/>
    <m/>
    <s v="Coffee"/>
    <n v="2017"/>
    <s v="http://www.ectare.com.br"/>
    <s v="No"/>
    <s v="No"/>
    <s v="No"/>
    <s v="No"/>
    <s v="No"/>
    <s v="No"/>
    <s v="No"/>
    <s v="No"/>
    <n v="0"/>
    <n v="0"/>
    <n v="0"/>
    <n v="0"/>
    <n v="0"/>
    <n v="0"/>
    <n v="0"/>
    <n v="0"/>
  </r>
  <r>
    <s v="E-Laudo"/>
    <s v="South America"/>
    <x v="2"/>
    <x v="0"/>
    <n v="1"/>
    <x v="2"/>
    <x v="6"/>
    <x v="1"/>
    <m/>
    <m/>
    <m/>
    <s v="http://www.elaudo.agr.br"/>
    <s v="No"/>
    <s v="No"/>
    <s v="No"/>
    <s v="No"/>
    <s v="No"/>
    <s v="No"/>
    <s v="No"/>
    <s v="No"/>
    <n v="0"/>
    <n v="0"/>
    <n v="0"/>
    <n v="0"/>
    <n v="0"/>
    <n v="0"/>
    <n v="0"/>
    <n v="0"/>
  </r>
  <r>
    <s v="Ecotrace"/>
    <s v="South America"/>
    <x v="2"/>
    <x v="0"/>
    <n v="1"/>
    <x v="5"/>
    <x v="13"/>
    <x v="0"/>
    <m/>
    <m/>
    <n v="2018"/>
    <s v="http://www.ecotrace.info"/>
    <s v="Yes"/>
    <s v="Yes"/>
    <s v="Yes"/>
    <s v="Yes"/>
    <s v="Yes"/>
    <s v="Yes"/>
    <s v="Yes"/>
    <s v="No"/>
    <n v="1"/>
    <n v="1"/>
    <n v="1"/>
    <n v="1"/>
    <n v="1"/>
    <n v="1"/>
    <n v="1"/>
    <n v="0"/>
  </r>
  <r>
    <s v="Eirene Solutions"/>
    <s v="South America"/>
    <x v="2"/>
    <x v="0"/>
    <n v="1"/>
    <x v="3"/>
    <x v="11"/>
    <x v="1"/>
    <m/>
    <m/>
    <n v="2014"/>
    <s v="http://www.eirenesolutions.com"/>
    <s v="No"/>
    <s v="No"/>
    <s v="Yes"/>
    <s v="No"/>
    <s v="Yes"/>
    <s v="Yes"/>
    <s v="No"/>
    <s v="Yes"/>
    <n v="0"/>
    <n v="0"/>
    <n v="1"/>
    <n v="0"/>
    <n v="1"/>
    <n v="1"/>
    <n v="0"/>
    <n v="1"/>
  </r>
  <r>
    <s v="Eleva Aero"/>
    <s v="South America"/>
    <x v="2"/>
    <x v="0"/>
    <n v="1"/>
    <x v="0"/>
    <x v="22"/>
    <x v="0"/>
    <m/>
    <m/>
    <m/>
    <s v="http://www.eleva.aero"/>
    <s v="No"/>
    <s v="No"/>
    <s v="No"/>
    <s v="No"/>
    <s v="Yes"/>
    <s v="Yes"/>
    <s v="No"/>
    <s v="No"/>
    <n v="0"/>
    <n v="0"/>
    <n v="0"/>
    <n v="0"/>
    <n v="1"/>
    <n v="1"/>
    <n v="0"/>
    <n v="0"/>
  </r>
  <r>
    <s v="Elio"/>
    <s v="South America"/>
    <x v="2"/>
    <x v="0"/>
    <n v="1"/>
    <x v="0"/>
    <x v="2"/>
    <x v="0"/>
    <m/>
    <m/>
    <m/>
    <s v="http://www.elio.xyz"/>
    <s v="No"/>
    <s v="Yes"/>
    <s v="Yes"/>
    <s v="No"/>
    <s v="Yes"/>
    <s v="Yes"/>
    <s v="No"/>
    <s v="No"/>
    <n v="0"/>
    <n v="1"/>
    <n v="1"/>
    <n v="0"/>
    <n v="1"/>
    <n v="1"/>
    <n v="0"/>
    <n v="0"/>
  </r>
  <r>
    <s v="ELO BIOMASS"/>
    <s v="South America"/>
    <x v="2"/>
    <x v="1"/>
    <n v="0"/>
    <x v="1"/>
    <x v="1"/>
    <x v="0"/>
    <m/>
    <m/>
    <n v="2016"/>
    <s v="http://www.elobiomass.com.br"/>
    <s v="No"/>
    <s v="No"/>
    <s v="No"/>
    <s v="No"/>
    <s v="No"/>
    <s v="No"/>
    <s v="No"/>
    <s v="No"/>
    <n v="0"/>
    <n v="0"/>
    <n v="0"/>
    <n v="0"/>
    <n v="0"/>
    <n v="0"/>
    <n v="0"/>
    <n v="0"/>
  </r>
  <r>
    <s v="Elysios"/>
    <s v="South America"/>
    <x v="2"/>
    <x v="0"/>
    <n v="1"/>
    <x v="2"/>
    <x v="6"/>
    <x v="0"/>
    <m/>
    <m/>
    <n v="2017"/>
    <s v="http://www.elysios.com.br"/>
    <s v="No"/>
    <s v="No"/>
    <s v="No"/>
    <s v="No"/>
    <s v="No"/>
    <s v="No"/>
    <s v="Yes"/>
    <s v="No"/>
    <n v="0"/>
    <n v="0"/>
    <n v="0"/>
    <n v="0"/>
    <n v="0"/>
    <n v="0"/>
    <n v="1"/>
    <n v="0"/>
  </r>
  <r>
    <s v="ENALTA"/>
    <s v="South America"/>
    <x v="2"/>
    <x v="0"/>
    <n v="1"/>
    <x v="0"/>
    <x v="16"/>
    <x v="0"/>
    <m/>
    <m/>
    <s v="1990s"/>
    <s v="http://www.enalta.com"/>
    <s v="Yes"/>
    <s v="No"/>
    <s v="No"/>
    <s v="No"/>
    <s v="Yes"/>
    <s v="Yes"/>
    <s v="Yes"/>
    <s v="No"/>
    <n v="1"/>
    <n v="0"/>
    <n v="0"/>
    <n v="0"/>
    <n v="1"/>
    <n v="1"/>
    <n v="1"/>
    <n v="0"/>
  </r>
  <r>
    <s v="Entologics"/>
    <s v="South America"/>
    <x v="2"/>
    <x v="0"/>
    <n v="1"/>
    <x v="6"/>
    <x v="23"/>
    <x v="0"/>
    <m/>
    <m/>
    <n v="2012"/>
    <s v="http://www.entologics.com"/>
    <s v="No"/>
    <s v="No"/>
    <s v="No"/>
    <s v="No"/>
    <s v="No"/>
    <s v="No"/>
    <s v="No"/>
    <s v="No"/>
    <n v="0"/>
    <n v="0"/>
    <n v="0"/>
    <n v="0"/>
    <n v="0"/>
    <n v="0"/>
    <n v="0"/>
    <n v="0"/>
  </r>
  <r>
    <s v="Escola Agro"/>
    <s v="South America"/>
    <x v="2"/>
    <x v="0"/>
    <n v="1"/>
    <x v="2"/>
    <x v="3"/>
    <x v="0"/>
    <m/>
    <m/>
    <m/>
    <s v="http://www.escolaagro.com.br"/>
    <s v="No"/>
    <s v="No"/>
    <s v="No"/>
    <s v="No"/>
    <s v="No"/>
    <s v="No"/>
    <s v="No"/>
    <s v="No"/>
    <n v="0"/>
    <n v="0"/>
    <n v="0"/>
    <n v="0"/>
    <n v="0"/>
    <n v="0"/>
    <n v="0"/>
    <n v="0"/>
  </r>
  <r>
    <s v="Falker"/>
    <s v="South America"/>
    <x v="2"/>
    <x v="0"/>
    <n v="1"/>
    <x v="0"/>
    <x v="16"/>
    <x v="0"/>
    <m/>
    <m/>
    <n v="2005"/>
    <s v="http://www.falker.com.br"/>
    <s v="Yes"/>
    <s v="No"/>
    <s v="No"/>
    <s v="No"/>
    <s v="Yes"/>
    <s v="No"/>
    <s v="No"/>
    <s v="No"/>
    <n v="1"/>
    <n v="0"/>
    <n v="0"/>
    <n v="0"/>
    <n v="1"/>
    <n v="0"/>
    <n v="0"/>
    <n v="0"/>
  </r>
  <r>
    <s v="Farmbox"/>
    <s v="South America"/>
    <x v="2"/>
    <x v="0"/>
    <n v="1"/>
    <x v="2"/>
    <x v="6"/>
    <x v="1"/>
    <m/>
    <m/>
    <m/>
    <s v="http://www.farmbox.com.br"/>
    <s v="No"/>
    <s v="No"/>
    <s v="No"/>
    <s v="No"/>
    <s v="No"/>
    <s v="No"/>
    <s v="Yes"/>
    <s v="No"/>
    <n v="0"/>
    <n v="0"/>
    <n v="0"/>
    <n v="0"/>
    <n v="0"/>
    <n v="0"/>
    <n v="1"/>
    <n v="0"/>
  </r>
  <r>
    <s v="FARM FRESH"/>
    <s v="South America"/>
    <x v="2"/>
    <x v="0"/>
    <n v="1"/>
    <x v="7"/>
    <x v="21"/>
    <x v="5"/>
    <m/>
    <m/>
    <n v="2017"/>
    <s v="http://www.farmfresh.com.br"/>
    <s v="No"/>
    <s v="No"/>
    <s v="No"/>
    <s v="No"/>
    <s v="No"/>
    <s v="No"/>
    <s v="No"/>
    <s v="No"/>
    <n v="0"/>
    <n v="0"/>
    <n v="0"/>
    <n v="0"/>
    <n v="0"/>
    <n v="0"/>
    <n v="0"/>
    <n v="0"/>
  </r>
  <r>
    <s v="Farmlogics"/>
    <s v="South America"/>
    <x v="2"/>
    <x v="0"/>
    <n v="1"/>
    <x v="2"/>
    <x v="6"/>
    <x v="4"/>
    <s v="Cattle"/>
    <m/>
    <n v="2014"/>
    <s v="http://www.farmlogics.com.br"/>
    <s v="No"/>
    <s v="No"/>
    <s v="No"/>
    <s v="No"/>
    <s v="No"/>
    <s v="No"/>
    <s v="Yes"/>
    <s v="No"/>
    <n v="0"/>
    <n v="0"/>
    <n v="0"/>
    <n v="0"/>
    <n v="0"/>
    <n v="0"/>
    <n v="1"/>
    <n v="0"/>
  </r>
  <r>
    <s v="FARM Solutions"/>
    <s v="South America"/>
    <x v="2"/>
    <x v="0"/>
    <n v="1"/>
    <x v="0"/>
    <x v="16"/>
    <x v="0"/>
    <m/>
    <m/>
    <m/>
    <s v="http://www.farmsolutions.com.br"/>
    <s v="Yes"/>
    <s v="No"/>
    <s v="No"/>
    <s v="No"/>
    <s v="Yes"/>
    <s v="Yes"/>
    <s v="No"/>
    <s v="No"/>
    <n v="1"/>
    <n v="0"/>
    <n v="0"/>
    <n v="0"/>
    <n v="1"/>
    <n v="1"/>
    <n v="0"/>
    <n v="0"/>
  </r>
  <r>
    <s v="Farmtrader"/>
    <s v="South America"/>
    <x v="2"/>
    <x v="0"/>
    <n v="1"/>
    <x v="2"/>
    <x v="6"/>
    <x v="0"/>
    <m/>
    <m/>
    <n v="2016"/>
    <m/>
    <s v="No"/>
    <s v="No"/>
    <s v="No"/>
    <s v="No"/>
    <s v="No"/>
    <s v="No"/>
    <s v="No"/>
    <s v="No"/>
    <n v="0"/>
    <n v="0"/>
    <n v="0"/>
    <n v="0"/>
    <n v="0"/>
    <n v="0"/>
    <n v="0"/>
    <n v="0"/>
  </r>
  <r>
    <s v="Fast Agro"/>
    <s v="South America"/>
    <x v="2"/>
    <x v="0"/>
    <n v="1"/>
    <x v="4"/>
    <x v="33"/>
    <x v="0"/>
    <m/>
    <m/>
    <n v="2009"/>
    <s v="http://www.fastagro.com.br"/>
    <s v="No"/>
    <s v="No"/>
    <s v="No"/>
    <s v="No"/>
    <s v="No"/>
    <s v="No"/>
    <s v="No"/>
    <s v="No"/>
    <n v="0"/>
    <n v="0"/>
    <n v="0"/>
    <n v="0"/>
    <n v="0"/>
    <n v="0"/>
    <n v="0"/>
    <n v="0"/>
  </r>
  <r>
    <s v="Fazen"/>
    <s v="South America"/>
    <x v="2"/>
    <x v="0"/>
    <n v="1"/>
    <x v="1"/>
    <x v="1"/>
    <x v="0"/>
    <m/>
    <m/>
    <n v="2017"/>
    <s v="http://www.fazen.com.br"/>
    <s v="No"/>
    <s v="No"/>
    <s v="No"/>
    <s v="No"/>
    <s v="No"/>
    <s v="No"/>
    <s v="No"/>
    <s v="No"/>
    <n v="0"/>
    <n v="0"/>
    <n v="0"/>
    <n v="0"/>
    <n v="0"/>
    <n v="0"/>
    <n v="0"/>
    <n v="0"/>
  </r>
  <r>
    <s v="Fazenda Rentável"/>
    <s v="South America"/>
    <x v="2"/>
    <x v="0"/>
    <n v="1"/>
    <x v="2"/>
    <x v="6"/>
    <x v="0"/>
    <m/>
    <m/>
    <m/>
    <s v="http://www.fazendarentavel.com.br"/>
    <s v="No"/>
    <s v="No"/>
    <s v="No"/>
    <s v="No"/>
    <s v="No"/>
    <s v="No"/>
    <s v="No"/>
    <s v="No"/>
    <n v="0"/>
    <n v="0"/>
    <n v="0"/>
    <n v="0"/>
    <n v="0"/>
    <n v="0"/>
    <n v="0"/>
    <n v="0"/>
  </r>
  <r>
    <s v="Fishtag"/>
    <s v="South America"/>
    <x v="2"/>
    <x v="0"/>
    <n v="1"/>
    <x v="1"/>
    <x v="1"/>
    <x v="8"/>
    <m/>
    <m/>
    <n v="2018"/>
    <s v="not available"/>
    <s v="No"/>
    <s v="No"/>
    <s v="No"/>
    <s v="No"/>
    <s v="No"/>
    <s v="No"/>
    <s v="No"/>
    <s v="No"/>
    <n v="0"/>
    <n v="0"/>
    <n v="0"/>
    <n v="0"/>
    <n v="0"/>
    <n v="0"/>
    <n v="0"/>
    <n v="0"/>
  </r>
  <r>
    <s v="Flowins"/>
    <s v="South America"/>
    <x v="2"/>
    <x v="0"/>
    <n v="1"/>
    <x v="1"/>
    <x v="1"/>
    <x v="7"/>
    <s v="Coffee"/>
    <m/>
    <m/>
    <s v="http://www.flowins.me"/>
    <s v="No"/>
    <s v="No"/>
    <s v="No"/>
    <s v="No"/>
    <s v="No"/>
    <s v="No"/>
    <s v="Yes"/>
    <s v="No"/>
    <n v="0"/>
    <n v="0"/>
    <n v="0"/>
    <n v="0"/>
    <n v="0"/>
    <n v="0"/>
    <n v="1"/>
    <n v="0"/>
  </r>
  <r>
    <s v="Gatec"/>
    <s v="South America"/>
    <x v="2"/>
    <x v="0"/>
    <n v="1"/>
    <x v="2"/>
    <x v="6"/>
    <x v="0"/>
    <m/>
    <m/>
    <n v="2001"/>
    <s v="http://www.gatec.com.br"/>
    <s v="No"/>
    <s v="No"/>
    <s v="No"/>
    <s v="No"/>
    <s v="No"/>
    <s v="Yes"/>
    <s v="Yes"/>
    <s v="No"/>
    <n v="0"/>
    <n v="0"/>
    <n v="0"/>
    <n v="0"/>
    <n v="0"/>
    <n v="1"/>
    <n v="1"/>
    <n v="0"/>
  </r>
  <r>
    <s v="Geaap"/>
    <s v="South America"/>
    <x v="2"/>
    <x v="0"/>
    <n v="1"/>
    <x v="0"/>
    <x v="2"/>
    <x v="0"/>
    <m/>
    <m/>
    <n v="2008"/>
    <s v="http://www.geaap.com.br"/>
    <s v="No"/>
    <s v="No"/>
    <s v="No"/>
    <s v="No"/>
    <s v="Yes"/>
    <s v="Yes"/>
    <s v="No"/>
    <s v="No"/>
    <n v="0"/>
    <n v="0"/>
    <n v="0"/>
    <n v="0"/>
    <n v="1"/>
    <n v="1"/>
    <n v="0"/>
    <n v="0"/>
  </r>
  <r>
    <s v="Genesis Group / Pari Passu"/>
    <s v="South America"/>
    <x v="2"/>
    <x v="0"/>
    <n v="1"/>
    <x v="5"/>
    <x v="13"/>
    <x v="0"/>
    <m/>
    <m/>
    <n v="2001"/>
    <s v="http://www.genesisgroup.com.br"/>
    <s v="No"/>
    <s v="No"/>
    <s v="No"/>
    <s v="No"/>
    <s v="No"/>
    <s v="No"/>
    <s v="No"/>
    <s v="No"/>
    <n v="0"/>
    <n v="0"/>
    <n v="0"/>
    <n v="0"/>
    <n v="0"/>
    <n v="0"/>
    <n v="0"/>
    <n v="0"/>
  </r>
  <r>
    <s v="Genica"/>
    <s v="South America"/>
    <x v="2"/>
    <x v="0"/>
    <n v="1"/>
    <x v="4"/>
    <x v="8"/>
    <x v="0"/>
    <m/>
    <m/>
    <n v="2015"/>
    <s v="http://www.genica.com.br"/>
    <s v="No"/>
    <s v="No"/>
    <s v="No"/>
    <s v="No"/>
    <s v="No"/>
    <s v="No"/>
    <s v="No"/>
    <s v="No"/>
    <n v="0"/>
    <n v="0"/>
    <n v="0"/>
    <n v="0"/>
    <n v="0"/>
    <n v="0"/>
    <n v="0"/>
    <n v="0"/>
  </r>
  <r>
    <s v="Geociclo"/>
    <s v="South America"/>
    <x v="2"/>
    <x v="0"/>
    <n v="1"/>
    <x v="4"/>
    <x v="33"/>
    <x v="0"/>
    <m/>
    <m/>
    <n v="2007"/>
    <s v="http://www.geociclo.com.br"/>
    <s v="No"/>
    <s v="No"/>
    <s v="No"/>
    <s v="No"/>
    <s v="No"/>
    <s v="No"/>
    <s v="No"/>
    <s v="No"/>
    <n v="0"/>
    <n v="0"/>
    <n v="0"/>
    <n v="0"/>
    <n v="0"/>
    <n v="0"/>
    <n v="0"/>
    <n v="0"/>
  </r>
  <r>
    <s v="Geocrop"/>
    <s v="South America"/>
    <x v="2"/>
    <x v="0"/>
    <n v="1"/>
    <x v="0"/>
    <x v="2"/>
    <x v="4"/>
    <s v="Cattle"/>
    <m/>
    <n v="2012"/>
    <s v="http://www.geocrop.com.br"/>
    <s v="No"/>
    <s v="No"/>
    <s v="No"/>
    <s v="No"/>
    <s v="Yes"/>
    <s v="Yes"/>
    <s v="Yes"/>
    <s v="No"/>
    <n v="0"/>
    <n v="0"/>
    <n v="0"/>
    <n v="0"/>
    <n v="1"/>
    <n v="1"/>
    <n v="1"/>
    <n v="0"/>
  </r>
  <r>
    <s v="Geo Drones"/>
    <s v="South America"/>
    <x v="2"/>
    <x v="0"/>
    <n v="1"/>
    <x v="0"/>
    <x v="22"/>
    <x v="0"/>
    <m/>
    <m/>
    <m/>
    <s v="http://www.geodrones.com.br"/>
    <s v="No"/>
    <s v="No"/>
    <s v="No"/>
    <s v="No"/>
    <s v="Yes"/>
    <s v="Yes"/>
    <s v="No"/>
    <s v="No"/>
    <n v="0"/>
    <n v="0"/>
    <n v="0"/>
    <n v="0"/>
    <n v="1"/>
    <n v="1"/>
    <n v="0"/>
    <n v="0"/>
  </r>
  <r>
    <s v="Geospace"/>
    <s v="South America"/>
    <x v="2"/>
    <x v="0"/>
    <n v="1"/>
    <x v="0"/>
    <x v="22"/>
    <x v="9"/>
    <m/>
    <m/>
    <s v="1990s"/>
    <s v="http://www.geospace.eng.br"/>
    <s v="No"/>
    <s v="No"/>
    <s v="No"/>
    <s v="No"/>
    <s v="Yes"/>
    <s v="Yes"/>
    <s v="No"/>
    <s v="No"/>
    <n v="0"/>
    <n v="0"/>
    <n v="0"/>
    <n v="0"/>
    <n v="1"/>
    <n v="1"/>
    <n v="0"/>
    <n v="0"/>
  </r>
  <r>
    <s v="Geplant Tecnologia Forestal"/>
    <s v="South America"/>
    <x v="2"/>
    <x v="0"/>
    <n v="1"/>
    <x v="0"/>
    <x v="2"/>
    <x v="9"/>
    <m/>
    <m/>
    <m/>
    <s v="http://www.geplant.com.br"/>
    <s v="No"/>
    <s v="No"/>
    <s v="No"/>
    <s v="No"/>
    <s v="No"/>
    <s v="No"/>
    <s v="No"/>
    <s v="No"/>
    <n v="0"/>
    <n v="0"/>
    <n v="0"/>
    <n v="0"/>
    <n v="0"/>
    <n v="0"/>
    <n v="0"/>
    <n v="0"/>
  </r>
  <r>
    <s v="Gerente Boviplan"/>
    <s v="South America"/>
    <x v="2"/>
    <x v="0"/>
    <n v="1"/>
    <x v="2"/>
    <x v="6"/>
    <x v="4"/>
    <s v="Cattle"/>
    <m/>
    <m/>
    <s v="http://www.gerenteboviplan.com.br"/>
    <s v="No"/>
    <s v="No"/>
    <s v="No"/>
    <s v="No"/>
    <s v="No"/>
    <s v="No"/>
    <s v="No"/>
    <s v="No"/>
    <n v="0"/>
    <n v="0"/>
    <n v="0"/>
    <n v="0"/>
    <n v="0"/>
    <n v="0"/>
    <n v="0"/>
    <n v="0"/>
  </r>
  <r>
    <s v="Gestao Agropecuaria"/>
    <s v="South America"/>
    <x v="2"/>
    <x v="0"/>
    <n v="1"/>
    <x v="2"/>
    <x v="6"/>
    <x v="0"/>
    <m/>
    <m/>
    <n v="2007"/>
    <s v="http://www.gestaoagropecuaria.com.br"/>
    <s v="No"/>
    <s v="No"/>
    <s v="No"/>
    <s v="No"/>
    <s v="No"/>
    <s v="No"/>
    <s v="No"/>
    <s v="No"/>
    <n v="0"/>
    <n v="0"/>
    <n v="0"/>
    <n v="0"/>
    <n v="0"/>
    <n v="0"/>
    <n v="0"/>
    <n v="0"/>
  </r>
  <r>
    <s v="Gira"/>
    <s v="South America"/>
    <x v="2"/>
    <x v="0"/>
    <n v="1"/>
    <x v="1"/>
    <x v="5"/>
    <x v="0"/>
    <m/>
    <m/>
    <n v="2015"/>
    <s v="http://www.gira.com.br"/>
    <s v="No"/>
    <s v="No"/>
    <s v="No"/>
    <s v="No"/>
    <s v="No"/>
    <s v="No"/>
    <s v="Yes"/>
    <s v="No"/>
    <n v="0"/>
    <n v="0"/>
    <n v="0"/>
    <n v="0"/>
    <n v="0"/>
    <n v="0"/>
    <n v="1"/>
    <n v="0"/>
  </r>
  <r>
    <s v="Go! Horti"/>
    <s v="South America"/>
    <x v="2"/>
    <x v="0"/>
    <n v="1"/>
    <x v="7"/>
    <x v="21"/>
    <x v="5"/>
    <m/>
    <m/>
    <n v="2017"/>
    <s v="http://www.gohorti.com.br"/>
    <s v="No"/>
    <s v="No"/>
    <s v="No"/>
    <s v="No"/>
    <s v="No"/>
    <s v="No"/>
    <s v="Yes"/>
    <s v="No"/>
    <n v="0"/>
    <n v="0"/>
    <n v="0"/>
    <n v="0"/>
    <n v="0"/>
    <n v="0"/>
    <n v="1"/>
    <n v="0"/>
  </r>
  <r>
    <s v="GoFarms"/>
    <s v="South America"/>
    <x v="2"/>
    <x v="0"/>
    <n v="1"/>
    <x v="2"/>
    <x v="6"/>
    <x v="0"/>
    <m/>
    <m/>
    <m/>
    <s v="http://www.gofarms.com"/>
    <s v="No"/>
    <s v="No"/>
    <s v="No"/>
    <s v="No"/>
    <s v="No"/>
    <s v="No"/>
    <s v="No"/>
    <s v="No"/>
    <n v="0"/>
    <n v="0"/>
    <n v="0"/>
    <n v="0"/>
    <n v="0"/>
    <n v="0"/>
    <n v="0"/>
    <n v="0"/>
  </r>
  <r>
    <s v="Goomer"/>
    <s v="South America"/>
    <x v="2"/>
    <x v="0"/>
    <n v="1"/>
    <x v="7"/>
    <x v="34"/>
    <x v="5"/>
    <m/>
    <m/>
    <n v="2014"/>
    <s v="http://www.goomer.com.br"/>
    <s v="No"/>
    <s v="No"/>
    <s v="No"/>
    <s v="No"/>
    <s v="No"/>
    <s v="No"/>
    <s v="No"/>
    <s v="No"/>
    <n v="0"/>
    <n v="0"/>
    <n v="0"/>
    <n v="0"/>
    <n v="0"/>
    <n v="0"/>
    <n v="0"/>
    <n v="0"/>
  </r>
  <r>
    <s v="GRA Agricola"/>
    <s v="South America"/>
    <x v="2"/>
    <x v="0"/>
    <n v="1"/>
    <x v="2"/>
    <x v="6"/>
    <x v="1"/>
    <m/>
    <m/>
    <m/>
    <s v="http://www.graagricola.com.br"/>
    <s v="Yes"/>
    <s v="Yes"/>
    <s v="No"/>
    <s v="No"/>
    <s v="Yes"/>
    <s v="Yes"/>
    <s v="No"/>
    <s v="No"/>
    <n v="1"/>
    <n v="1"/>
    <n v="0"/>
    <n v="0"/>
    <n v="1"/>
    <n v="1"/>
    <n v="0"/>
    <n v="0"/>
  </r>
  <r>
    <s v="Grão Direto"/>
    <s v="South America"/>
    <x v="2"/>
    <x v="0"/>
    <n v="1"/>
    <x v="1"/>
    <x v="1"/>
    <x v="1"/>
    <m/>
    <m/>
    <n v="2016"/>
    <s v="http://www.graodireto.com.br"/>
    <s v="No"/>
    <s v="No"/>
    <s v="No"/>
    <s v="No"/>
    <s v="No"/>
    <s v="No"/>
    <s v="No"/>
    <s v="No"/>
    <n v="0"/>
    <n v="0"/>
    <n v="0"/>
    <n v="0"/>
    <n v="0"/>
    <n v="0"/>
    <n v="0"/>
    <n v="0"/>
  </r>
  <r>
    <s v="Grão Online"/>
    <s v="South America"/>
    <x v="2"/>
    <x v="0"/>
    <n v="1"/>
    <x v="1"/>
    <x v="1"/>
    <x v="1"/>
    <m/>
    <m/>
    <n v="2017"/>
    <s v="http://www.grao.online"/>
    <s v="No"/>
    <s v="No"/>
    <s v="No"/>
    <s v="No"/>
    <s v="No"/>
    <s v="No"/>
    <s v="Yes"/>
    <s v="No"/>
    <n v="0"/>
    <n v="0"/>
    <n v="0"/>
    <n v="0"/>
    <n v="0"/>
    <n v="0"/>
    <n v="1"/>
    <n v="0"/>
  </r>
  <r>
    <s v="HF Rural"/>
    <s v="South America"/>
    <x v="2"/>
    <x v="0"/>
    <n v="1"/>
    <x v="1"/>
    <x v="1"/>
    <x v="0"/>
    <m/>
    <m/>
    <m/>
    <s v="http://www.hfrural.com"/>
    <s v="No"/>
    <s v="No"/>
    <s v="No"/>
    <s v="No"/>
    <s v="No"/>
    <s v="No"/>
    <s v="No"/>
    <s v="No"/>
    <n v="0"/>
    <n v="0"/>
    <n v="0"/>
    <n v="0"/>
    <n v="0"/>
    <n v="0"/>
    <n v="0"/>
    <n v="0"/>
  </r>
  <r>
    <s v="Hidrofito"/>
    <s v="South America"/>
    <x v="2"/>
    <x v="0"/>
    <n v="1"/>
    <x v="0"/>
    <x v="2"/>
    <x v="0"/>
    <m/>
    <m/>
    <m/>
    <s v="http://www.hidrofito.com.br"/>
    <s v="No"/>
    <s v="No"/>
    <s v="No"/>
    <s v="No"/>
    <s v="No"/>
    <s v="No"/>
    <s v="No"/>
    <s v="No"/>
    <n v="0"/>
    <n v="0"/>
    <n v="0"/>
    <n v="0"/>
    <n v="0"/>
    <n v="0"/>
    <n v="0"/>
    <n v="0"/>
  </r>
  <r>
    <s v="Hiib"/>
    <s v="South America"/>
    <x v="2"/>
    <x v="0"/>
    <n v="1"/>
    <x v="2"/>
    <x v="25"/>
    <x v="0"/>
    <m/>
    <m/>
    <m/>
    <s v="http://www.hiib.com.br"/>
    <s v="No"/>
    <s v="No"/>
    <s v="No"/>
    <s v="No"/>
    <s v="No"/>
    <s v="No"/>
    <s v="No"/>
    <s v="No"/>
    <n v="0"/>
    <n v="0"/>
    <n v="0"/>
    <n v="0"/>
    <n v="0"/>
    <n v="0"/>
    <n v="0"/>
    <n v="0"/>
  </r>
  <r>
    <s v="HomePonic"/>
    <s v="South America"/>
    <x v="2"/>
    <x v="0"/>
    <n v="1"/>
    <x v="8"/>
    <x v="20"/>
    <x v="6"/>
    <m/>
    <m/>
    <n v="2018"/>
    <s v="http://www.homeponic.com"/>
    <s v="No"/>
    <s v="No"/>
    <s v="No"/>
    <s v="No"/>
    <s v="No"/>
    <s v="No"/>
    <s v="No"/>
    <s v="No"/>
    <n v="0"/>
    <n v="0"/>
    <n v="0"/>
    <n v="0"/>
    <n v="0"/>
    <n v="0"/>
    <n v="0"/>
    <n v="0"/>
  </r>
  <r>
    <s v="Horus Aeronaves"/>
    <s v="South America"/>
    <x v="2"/>
    <x v="0"/>
    <n v="1"/>
    <x v="0"/>
    <x v="2"/>
    <x v="0"/>
    <m/>
    <m/>
    <n v="2014"/>
    <s v="http://www.horusaeronaves.com"/>
    <s v="No"/>
    <s v="Yes"/>
    <s v="No"/>
    <s v="No"/>
    <s v="Yes"/>
    <s v="Yes"/>
    <s v="No"/>
    <s v="No"/>
    <n v="0"/>
    <n v="1"/>
    <n v="0"/>
    <n v="0"/>
    <n v="1"/>
    <n v="1"/>
    <n v="0"/>
    <n v="0"/>
  </r>
  <r>
    <s v="IBI Agentes Biológicos"/>
    <s v="South America"/>
    <x v="2"/>
    <x v="0"/>
    <n v="1"/>
    <x v="4"/>
    <x v="8"/>
    <x v="0"/>
    <m/>
    <m/>
    <n v="2015"/>
    <s v="http://www.ibi.agr.br"/>
    <s v="No"/>
    <s v="No"/>
    <s v="No"/>
    <s v="No"/>
    <s v="No"/>
    <s v="No"/>
    <s v="No"/>
    <s v="No"/>
    <n v="0"/>
    <n v="0"/>
    <n v="0"/>
    <n v="0"/>
    <n v="0"/>
    <n v="0"/>
    <n v="0"/>
    <n v="0"/>
  </r>
  <r>
    <s v="IBRA"/>
    <s v="South America"/>
    <x v="2"/>
    <x v="0"/>
    <n v="1"/>
    <x v="0"/>
    <x v="28"/>
    <x v="0"/>
    <m/>
    <m/>
    <s v="1990s"/>
    <s v="http://www.ibra.com.br"/>
    <s v="No"/>
    <s v="No"/>
    <s v="No"/>
    <s v="No"/>
    <s v="No"/>
    <s v="No"/>
    <s v="No"/>
    <s v="No"/>
    <n v="0"/>
    <n v="0"/>
    <n v="0"/>
    <n v="0"/>
    <n v="0"/>
    <n v="0"/>
    <n v="0"/>
    <n v="0"/>
  </r>
  <r>
    <s v="iCrop"/>
    <s v="South America"/>
    <x v="2"/>
    <x v="0"/>
    <n v="1"/>
    <x v="3"/>
    <x v="7"/>
    <x v="0"/>
    <m/>
    <m/>
    <n v="2016"/>
    <s v="http://www.icrop.com.br"/>
    <s v="Yes"/>
    <s v="No"/>
    <s v="Yes"/>
    <s v="No"/>
    <s v="Yes"/>
    <s v="Yes"/>
    <s v="No"/>
    <s v="No"/>
    <n v="1"/>
    <n v="0"/>
    <n v="1"/>
    <n v="0"/>
    <n v="1"/>
    <n v="1"/>
    <n v="0"/>
    <n v="0"/>
  </r>
  <r>
    <s v="IDMAQ"/>
    <s v="South America"/>
    <x v="2"/>
    <x v="0"/>
    <n v="1"/>
    <x v="1"/>
    <x v="27"/>
    <x v="0"/>
    <m/>
    <m/>
    <n v="2018"/>
    <s v="http://www.idmaq.com.br"/>
    <s v="No"/>
    <s v="No"/>
    <s v="No"/>
    <s v="No"/>
    <s v="Yes"/>
    <s v="No"/>
    <s v="No"/>
    <s v="No"/>
    <n v="0"/>
    <n v="0"/>
    <n v="0"/>
    <n v="0"/>
    <n v="1"/>
    <n v="0"/>
    <n v="0"/>
    <n v="0"/>
  </r>
  <r>
    <s v="InCeres"/>
    <s v="South America"/>
    <x v="2"/>
    <x v="0"/>
    <n v="1"/>
    <x v="0"/>
    <x v="2"/>
    <x v="0"/>
    <m/>
    <m/>
    <n v="2013"/>
    <s v="http://www.inceres.com.br"/>
    <s v="No"/>
    <s v="No"/>
    <s v="No"/>
    <s v="No"/>
    <s v="Yes"/>
    <s v="Yes"/>
    <s v="No"/>
    <s v="No"/>
    <n v="0"/>
    <n v="0"/>
    <n v="0"/>
    <n v="0"/>
    <n v="1"/>
    <n v="1"/>
    <n v="0"/>
    <n v="0"/>
  </r>
  <r>
    <s v="Inflor"/>
    <s v="South America"/>
    <x v="2"/>
    <x v="0"/>
    <n v="1"/>
    <x v="2"/>
    <x v="6"/>
    <x v="0"/>
    <m/>
    <m/>
    <s v="1990s"/>
    <s v="http://www.inflor.com.br"/>
    <s v="No"/>
    <s v="No"/>
    <s v="No"/>
    <s v="No"/>
    <s v="No"/>
    <s v="Yes"/>
    <s v="No"/>
    <s v="No"/>
    <n v="0"/>
    <n v="0"/>
    <n v="0"/>
    <n v="0"/>
    <n v="0"/>
    <n v="1"/>
    <n v="0"/>
    <n v="0"/>
  </r>
  <r>
    <s v="Inobram"/>
    <s v="South America"/>
    <x v="2"/>
    <x v="0"/>
    <n v="1"/>
    <x v="3"/>
    <x v="11"/>
    <x v="4"/>
    <s v="Poultry"/>
    <m/>
    <n v="2004"/>
    <s v="http://www.inobram.com.br"/>
    <s v="No"/>
    <s v="No"/>
    <s v="No"/>
    <s v="No"/>
    <s v="Yes"/>
    <s v="No"/>
    <s v="No"/>
    <s v="No"/>
    <n v="0"/>
    <n v="0"/>
    <n v="0"/>
    <n v="0"/>
    <n v="1"/>
    <n v="0"/>
    <n v="0"/>
    <n v="0"/>
  </r>
  <r>
    <s v="Inprenha"/>
    <s v="South America"/>
    <x v="2"/>
    <x v="0"/>
    <n v="1"/>
    <x v="4"/>
    <x v="35"/>
    <x v="4"/>
    <s v="Cattle"/>
    <m/>
    <n v="2008"/>
    <s v="http://www.inprenha.com.br"/>
    <s v="No"/>
    <s v="No"/>
    <s v="No"/>
    <s v="No"/>
    <s v="Yes"/>
    <s v="No"/>
    <s v="No"/>
    <s v="No"/>
    <n v="0"/>
    <n v="0"/>
    <n v="0"/>
    <n v="0"/>
    <n v="1"/>
    <n v="0"/>
    <n v="0"/>
    <n v="0"/>
  </r>
  <r>
    <s v="Instaagro"/>
    <s v="South America"/>
    <x v="2"/>
    <x v="0"/>
    <n v="1"/>
    <x v="1"/>
    <x v="1"/>
    <x v="0"/>
    <m/>
    <m/>
    <n v="2018"/>
    <s v="http://www.instaagro.com"/>
    <s v="No"/>
    <s v="No"/>
    <s v="No"/>
    <s v="No"/>
    <s v="No"/>
    <s v="No"/>
    <s v="Yes"/>
    <s v="No"/>
    <n v="0"/>
    <n v="0"/>
    <n v="0"/>
    <n v="0"/>
    <n v="0"/>
    <n v="0"/>
    <n v="1"/>
    <n v="0"/>
  </r>
  <r>
    <s v="Intergado"/>
    <s v="South America"/>
    <x v="2"/>
    <x v="0"/>
    <n v="1"/>
    <x v="0"/>
    <x v="16"/>
    <x v="4"/>
    <s v="Cattle"/>
    <m/>
    <n v="2017"/>
    <s v="http://www.intergado.com.br"/>
    <s v="Yes"/>
    <s v="No"/>
    <s v="No"/>
    <s v="No"/>
    <s v="Yes"/>
    <s v="No"/>
    <s v="No"/>
    <s v="No"/>
    <n v="1"/>
    <n v="0"/>
    <n v="0"/>
    <n v="0"/>
    <n v="1"/>
    <n v="0"/>
    <n v="0"/>
    <n v="0"/>
  </r>
  <r>
    <s v="IRRIGER"/>
    <s v="South America"/>
    <x v="2"/>
    <x v="0"/>
    <n v="1"/>
    <x v="3"/>
    <x v="7"/>
    <x v="0"/>
    <m/>
    <m/>
    <n v="2005"/>
    <s v="http://www.irriger.com.br"/>
    <s v="Yes"/>
    <s v="Yes"/>
    <s v="Yes"/>
    <s v="No"/>
    <s v="Yes"/>
    <s v="Yes"/>
    <s v="No"/>
    <s v="No"/>
    <n v="1"/>
    <n v="1"/>
    <n v="1"/>
    <n v="0"/>
    <n v="1"/>
    <n v="1"/>
    <n v="0"/>
    <n v="0"/>
  </r>
  <r>
    <s v="ISCA"/>
    <s v="South America"/>
    <x v="2"/>
    <x v="0"/>
    <n v="1"/>
    <x v="4"/>
    <x v="8"/>
    <x v="0"/>
    <m/>
    <m/>
    <s v="1990s"/>
    <s v="http://www.isca.com.br"/>
    <s v="No"/>
    <s v="No"/>
    <s v="No"/>
    <s v="No"/>
    <s v="No"/>
    <s v="No"/>
    <s v="No"/>
    <s v="No"/>
    <n v="0"/>
    <n v="0"/>
    <n v="0"/>
    <n v="0"/>
    <n v="0"/>
    <n v="0"/>
    <n v="0"/>
    <n v="0"/>
  </r>
  <r>
    <s v="iSolis Brasilis"/>
    <s v="South America"/>
    <x v="2"/>
    <x v="0"/>
    <n v="1"/>
    <x v="6"/>
    <x v="36"/>
    <x v="0"/>
    <m/>
    <m/>
    <m/>
    <s v="http://www.isolis.com.br"/>
    <s v="No"/>
    <s v="No"/>
    <s v="No"/>
    <s v="No"/>
    <s v="No"/>
    <s v="No"/>
    <s v="No"/>
    <s v="No"/>
    <n v="0"/>
    <n v="0"/>
    <n v="0"/>
    <n v="0"/>
    <n v="0"/>
    <n v="0"/>
    <n v="0"/>
    <n v="0"/>
  </r>
  <r>
    <s v="IZAgro"/>
    <s v="South America"/>
    <x v="2"/>
    <x v="0"/>
    <n v="1"/>
    <x v="1"/>
    <x v="1"/>
    <x v="0"/>
    <m/>
    <m/>
    <n v="2015"/>
    <s v="http://www.izagro.com.br"/>
    <s v="No"/>
    <s v="No"/>
    <s v="No"/>
    <s v="No"/>
    <s v="No"/>
    <s v="No"/>
    <s v="Yes"/>
    <s v="No"/>
    <n v="0"/>
    <n v="0"/>
    <n v="0"/>
    <n v="0"/>
    <n v="0"/>
    <n v="0"/>
    <n v="1"/>
    <n v="0"/>
  </r>
  <r>
    <s v="Jetbov"/>
    <s v="South America"/>
    <x v="2"/>
    <x v="0"/>
    <n v="1"/>
    <x v="2"/>
    <x v="6"/>
    <x v="4"/>
    <s v="Cattle"/>
    <m/>
    <n v="2014"/>
    <s v="http://www.jetbov.com"/>
    <s v="No"/>
    <s v="No"/>
    <s v="No"/>
    <s v="No"/>
    <s v="No"/>
    <s v="No"/>
    <s v="No"/>
    <s v="No"/>
    <n v="0"/>
    <n v="0"/>
    <n v="0"/>
    <n v="0"/>
    <n v="0"/>
    <n v="0"/>
    <n v="0"/>
    <n v="0"/>
  </r>
  <r>
    <s v="JV Biotec"/>
    <s v="South America"/>
    <x v="2"/>
    <x v="0"/>
    <n v="1"/>
    <x v="4"/>
    <x v="8"/>
    <x v="0"/>
    <m/>
    <m/>
    <m/>
    <s v="http://www.jvbiotec.com.br"/>
    <s v="No"/>
    <s v="No"/>
    <s v="No"/>
    <s v="No"/>
    <s v="No"/>
    <s v="No"/>
    <s v="No"/>
    <s v="No"/>
    <n v="0"/>
    <n v="0"/>
    <n v="0"/>
    <n v="0"/>
    <n v="0"/>
    <n v="0"/>
    <n v="0"/>
    <n v="0"/>
  </r>
  <r>
    <s v="KARAVEL / Bitgrain"/>
    <s v="South America"/>
    <x v="2"/>
    <x v="0"/>
    <n v="1"/>
    <x v="1"/>
    <x v="1"/>
    <x v="1"/>
    <m/>
    <m/>
    <m/>
    <s v="http://www.karavel.co"/>
    <s v="No"/>
    <s v="No"/>
    <s v="No"/>
    <s v="No"/>
    <s v="No"/>
    <s v="No"/>
    <s v="Yes"/>
    <s v="No"/>
    <n v="0"/>
    <n v="0"/>
    <n v="0"/>
    <n v="0"/>
    <n v="0"/>
    <n v="0"/>
    <n v="1"/>
    <n v="0"/>
  </r>
  <r>
    <s v="Kersys"/>
    <s v="South America"/>
    <x v="2"/>
    <x v="0"/>
    <n v="1"/>
    <x v="2"/>
    <x v="6"/>
    <x v="9"/>
    <m/>
    <m/>
    <n v="2010"/>
    <s v="http://www.kersys.com.br"/>
    <s v="No"/>
    <s v="No"/>
    <s v="No"/>
    <s v="No"/>
    <s v="No"/>
    <s v="No"/>
    <s v="No"/>
    <s v="No"/>
    <n v="0"/>
    <n v="0"/>
    <n v="0"/>
    <n v="0"/>
    <n v="0"/>
    <n v="0"/>
    <n v="0"/>
    <n v="0"/>
  </r>
  <r>
    <s v="LabFor"/>
    <s v="South America"/>
    <x v="2"/>
    <x v="0"/>
    <n v="1"/>
    <x v="5"/>
    <x v="13"/>
    <x v="0"/>
    <m/>
    <m/>
    <n v="2010"/>
    <s v="http://www.labfor.com.br"/>
    <s v="No"/>
    <s v="No"/>
    <s v="No"/>
    <s v="No"/>
    <s v="No"/>
    <s v="No"/>
    <s v="No"/>
    <s v="No"/>
    <n v="0"/>
    <n v="0"/>
    <n v="0"/>
    <n v="0"/>
    <n v="0"/>
    <n v="0"/>
    <n v="0"/>
    <n v="0"/>
  </r>
  <r>
    <s v="labmet"/>
    <s v="South America"/>
    <x v="2"/>
    <x v="0"/>
    <n v="1"/>
    <x v="2"/>
    <x v="6"/>
    <x v="0"/>
    <m/>
    <m/>
    <n v="2014"/>
    <s v="http://www.labmet.com.br"/>
    <s v="Yes"/>
    <s v="Yes"/>
    <s v="Yes"/>
    <s v="No"/>
    <s v="Yes"/>
    <s v="Yes"/>
    <s v="Yes"/>
    <s v="No"/>
    <n v="1"/>
    <n v="1"/>
    <n v="1"/>
    <n v="0"/>
    <n v="1"/>
    <n v="1"/>
    <n v="1"/>
    <n v="0"/>
  </r>
  <r>
    <s v="LABORSAN"/>
    <s v="South America"/>
    <x v="2"/>
    <x v="0"/>
    <n v="1"/>
    <x v="4"/>
    <x v="10"/>
    <x v="0"/>
    <m/>
    <m/>
    <s v="1990s"/>
    <s v="http://www.laborsanagro.com"/>
    <s v="No"/>
    <s v="No"/>
    <s v="No"/>
    <s v="No"/>
    <s v="No"/>
    <s v="No"/>
    <s v="No"/>
    <s v="No"/>
    <n v="0"/>
    <n v="0"/>
    <n v="0"/>
    <n v="0"/>
    <n v="0"/>
    <n v="0"/>
    <n v="0"/>
    <n v="0"/>
  </r>
  <r>
    <s v="Laticin"/>
    <s v="South America"/>
    <x v="2"/>
    <x v="0"/>
    <n v="1"/>
    <x v="5"/>
    <x v="37"/>
    <x v="4"/>
    <s v="Dairy"/>
    <m/>
    <n v="2017"/>
    <s v="http://www.laticin.io"/>
    <s v="No"/>
    <s v="No"/>
    <s v="No"/>
    <s v="No"/>
    <s v="No"/>
    <s v="No"/>
    <s v="No"/>
    <s v="No"/>
    <n v="0"/>
    <n v="0"/>
    <n v="0"/>
    <n v="0"/>
    <n v="0"/>
    <n v="0"/>
    <n v="0"/>
    <n v="0"/>
  </r>
  <r>
    <s v="Leaf"/>
    <s v="South America"/>
    <x v="2"/>
    <x v="0"/>
    <n v="1"/>
    <x v="0"/>
    <x v="2"/>
    <x v="0"/>
    <m/>
    <m/>
    <n v="2018"/>
    <s v="http://www.leafagriculture.com.br"/>
    <s v="No"/>
    <s v="Yes"/>
    <s v="No"/>
    <s v="No"/>
    <s v="No"/>
    <s v="No"/>
    <s v="No"/>
    <s v="No"/>
    <n v="0"/>
    <n v="1"/>
    <n v="0"/>
    <n v="0"/>
    <n v="0"/>
    <n v="0"/>
    <n v="0"/>
    <n v="0"/>
  </r>
  <r>
    <s v="LeBov"/>
    <s v="South America"/>
    <x v="2"/>
    <x v="0"/>
    <n v="1"/>
    <x v="2"/>
    <x v="6"/>
    <x v="4"/>
    <s v="Cattle"/>
    <m/>
    <n v="2017"/>
    <s v="http://www.lebov.com.br"/>
    <s v="Yes"/>
    <s v="No"/>
    <s v="No"/>
    <s v="No"/>
    <s v="Yes"/>
    <s v="No"/>
    <s v="Yes"/>
    <s v="No"/>
    <n v="1"/>
    <n v="0"/>
    <n v="0"/>
    <n v="0"/>
    <n v="1"/>
    <n v="0"/>
    <n v="1"/>
    <n v="0"/>
  </r>
  <r>
    <s v="Lifclick"/>
    <s v="South America"/>
    <x v="2"/>
    <x v="1"/>
    <n v="0"/>
    <x v="1"/>
    <x v="1"/>
    <x v="0"/>
    <m/>
    <m/>
    <n v="2018"/>
    <s v="http://www.lifclick.com"/>
    <s v="No"/>
    <s v="No"/>
    <s v="No"/>
    <s v="No"/>
    <s v="No"/>
    <s v="No"/>
    <s v="No"/>
    <s v="No"/>
    <n v="0"/>
    <n v="0"/>
    <n v="0"/>
    <n v="0"/>
    <n v="0"/>
    <n v="0"/>
    <n v="0"/>
    <n v="0"/>
  </r>
  <r>
    <s v="Lotan Agrosciences"/>
    <s v="South America"/>
    <x v="2"/>
    <x v="0"/>
    <n v="1"/>
    <x v="4"/>
    <x v="12"/>
    <x v="0"/>
    <m/>
    <m/>
    <n v="2016"/>
    <s v="http://www.lotan.com.br"/>
    <s v="No"/>
    <s v="No"/>
    <s v="No"/>
    <s v="No"/>
    <s v="No"/>
    <s v="No"/>
    <s v="No"/>
    <s v="No"/>
    <n v="0"/>
    <n v="0"/>
    <n v="0"/>
    <n v="0"/>
    <n v="0"/>
    <n v="0"/>
    <n v="0"/>
    <n v="0"/>
  </r>
  <r>
    <s v="m2agro"/>
    <s v="South America"/>
    <x v="2"/>
    <x v="0"/>
    <n v="1"/>
    <x v="2"/>
    <x v="6"/>
    <x v="0"/>
    <m/>
    <m/>
    <n v="2014"/>
    <s v="http://www.m2agro.com.br"/>
    <s v="No"/>
    <s v="No"/>
    <s v="No"/>
    <s v="No"/>
    <s v="No"/>
    <s v="No"/>
    <s v="No"/>
    <s v="No"/>
    <n v="0"/>
    <n v="0"/>
    <n v="0"/>
    <n v="0"/>
    <n v="0"/>
    <n v="0"/>
    <n v="0"/>
    <n v="0"/>
  </r>
  <r>
    <s v="Macrofen"/>
    <s v="South America"/>
    <x v="2"/>
    <x v="0"/>
    <n v="1"/>
    <x v="5"/>
    <x v="13"/>
    <x v="4"/>
    <s v="Dairy"/>
    <m/>
    <m/>
    <s v="http://www.macofren.com"/>
    <s v="No"/>
    <s v="No"/>
    <s v="No"/>
    <s v="No"/>
    <s v="No"/>
    <s v="No"/>
    <s v="No"/>
    <s v="No"/>
    <n v="0"/>
    <n v="0"/>
    <n v="0"/>
    <n v="0"/>
    <n v="0"/>
    <n v="0"/>
    <n v="0"/>
    <n v="0"/>
  </r>
  <r>
    <s v="Mafes"/>
    <s v="South America"/>
    <x v="2"/>
    <x v="0"/>
    <n v="1"/>
    <x v="3"/>
    <x v="11"/>
    <x v="0"/>
    <m/>
    <m/>
    <s v="1990s"/>
    <s v="http://www.mafes.com.br"/>
    <s v="No"/>
    <s v="No"/>
    <s v="No"/>
    <s v="No"/>
    <s v="No"/>
    <s v="No"/>
    <s v="No"/>
    <s v="No"/>
    <n v="0"/>
    <n v="0"/>
    <n v="0"/>
    <n v="0"/>
    <n v="0"/>
    <n v="0"/>
    <n v="0"/>
    <n v="0"/>
  </r>
  <r>
    <s v="Mapear"/>
    <s v="South America"/>
    <x v="2"/>
    <x v="0"/>
    <n v="1"/>
    <x v="0"/>
    <x v="22"/>
    <x v="0"/>
    <m/>
    <m/>
    <m/>
    <s v="http://www.mapearcomdrones.com.br"/>
    <s v="No"/>
    <s v="No"/>
    <s v="No"/>
    <s v="No"/>
    <s v="Yes"/>
    <s v="Yes"/>
    <s v="No"/>
    <s v="No"/>
    <n v="0"/>
    <n v="0"/>
    <n v="0"/>
    <n v="0"/>
    <n v="1"/>
    <n v="1"/>
    <n v="0"/>
    <n v="0"/>
  </r>
  <r>
    <s v="MAQFACIL"/>
    <s v="South America"/>
    <x v="2"/>
    <x v="0"/>
    <n v="1"/>
    <x v="1"/>
    <x v="4"/>
    <x v="0"/>
    <m/>
    <m/>
    <m/>
    <s v="http://www.mfrural.com.br"/>
    <s v="No"/>
    <s v="No"/>
    <s v="No"/>
    <s v="No"/>
    <s v="No"/>
    <s v="No"/>
    <s v="No"/>
    <s v="No"/>
    <n v="0"/>
    <n v="0"/>
    <n v="0"/>
    <n v="0"/>
    <n v="0"/>
    <n v="0"/>
    <n v="0"/>
    <n v="0"/>
  </r>
  <r>
    <s v="MFRURAL"/>
    <s v="South America"/>
    <x v="2"/>
    <x v="0"/>
    <n v="1"/>
    <x v="1"/>
    <x v="1"/>
    <x v="0"/>
    <m/>
    <m/>
    <m/>
    <m/>
    <s v="No"/>
    <s v="No"/>
    <s v="No"/>
    <s v="No"/>
    <s v="No"/>
    <s v="No"/>
    <s v="No"/>
    <s v="No"/>
    <n v="0"/>
    <n v="0"/>
    <n v="0"/>
    <n v="0"/>
    <n v="0"/>
    <n v="0"/>
    <n v="0"/>
    <n v="0"/>
  </r>
  <r>
    <s v="MICROGEO"/>
    <s v="South America"/>
    <x v="2"/>
    <x v="0"/>
    <n v="1"/>
    <x v="4"/>
    <x v="8"/>
    <x v="0"/>
    <m/>
    <m/>
    <n v="2000"/>
    <s v="http://www.microgeo.com.br"/>
    <s v="No"/>
    <s v="No"/>
    <s v="No"/>
    <s v="No"/>
    <s v="No"/>
    <s v="No"/>
    <s v="No"/>
    <s v="No"/>
    <n v="0"/>
    <n v="0"/>
    <n v="0"/>
    <n v="0"/>
    <n v="0"/>
    <n v="0"/>
    <n v="0"/>
    <n v="0"/>
  </r>
  <r>
    <s v="Milkchain"/>
    <s v="South America"/>
    <x v="2"/>
    <x v="0"/>
    <n v="1"/>
    <x v="5"/>
    <x v="13"/>
    <x v="4"/>
    <s v="Dairy"/>
    <m/>
    <n v="2017"/>
    <s v="http://www.milkchain.com.br/"/>
    <s v="No"/>
    <s v="No"/>
    <s v="No"/>
    <s v="No"/>
    <s v="Yes"/>
    <s v="No"/>
    <s v="No"/>
    <s v="No"/>
    <n v="0"/>
    <n v="0"/>
    <n v="0"/>
    <n v="0"/>
    <n v="1"/>
    <n v="0"/>
    <n v="0"/>
    <n v="0"/>
  </r>
  <r>
    <s v="MODCLIMA"/>
    <s v="South America"/>
    <x v="2"/>
    <x v="0"/>
    <n v="1"/>
    <x v="3"/>
    <x v="7"/>
    <x v="0"/>
    <m/>
    <m/>
    <n v="2007"/>
    <s v="http://www.modclima.com.br"/>
    <s v="No"/>
    <s v="No"/>
    <s v="No"/>
    <s v="No"/>
    <s v="Yes"/>
    <s v="No"/>
    <s v="No"/>
    <s v="No"/>
    <n v="0"/>
    <n v="0"/>
    <n v="0"/>
    <n v="0"/>
    <n v="1"/>
    <n v="0"/>
    <n v="0"/>
    <n v="0"/>
  </r>
  <r>
    <s v="Moeda"/>
    <s v="South America"/>
    <x v="2"/>
    <x v="0"/>
    <n v="1"/>
    <x v="1"/>
    <x v="5"/>
    <x v="0"/>
    <m/>
    <m/>
    <n v="2017"/>
    <s v="http://www.moedaseeds.com"/>
    <s v="No"/>
    <s v="No"/>
    <s v="No"/>
    <s v="Yes"/>
    <s v="No"/>
    <s v="No"/>
    <s v="No"/>
    <s v="No"/>
    <n v="0"/>
    <n v="0"/>
    <n v="0"/>
    <n v="1"/>
    <n v="0"/>
    <n v="0"/>
    <n v="0"/>
    <n v="0"/>
  </r>
  <r>
    <s v="Multbovinos"/>
    <s v="South America"/>
    <x v="2"/>
    <x v="0"/>
    <n v="1"/>
    <x v="2"/>
    <x v="6"/>
    <x v="0"/>
    <m/>
    <m/>
    <n v="2003"/>
    <s v="http://www.multbovinos.com.br"/>
    <s v="No"/>
    <s v="No"/>
    <s v="No"/>
    <s v="No"/>
    <s v="No"/>
    <s v="No"/>
    <s v="No"/>
    <s v="No"/>
    <n v="0"/>
    <n v="0"/>
    <n v="0"/>
    <n v="0"/>
    <n v="0"/>
    <n v="0"/>
    <n v="0"/>
    <n v="0"/>
  </r>
  <r>
    <s v="MVISIA"/>
    <s v="South America"/>
    <x v="2"/>
    <x v="0"/>
    <n v="1"/>
    <x v="3"/>
    <x v="11"/>
    <x v="0"/>
    <m/>
    <m/>
    <n v="2012"/>
    <s v="http://www.mvisia.com.br"/>
    <s v="No"/>
    <s v="No"/>
    <s v="Yes"/>
    <s v="No"/>
    <s v="Yes"/>
    <s v="No"/>
    <s v="No"/>
    <s v="Yes"/>
    <n v="0"/>
    <n v="0"/>
    <n v="1"/>
    <n v="0"/>
    <n v="1"/>
    <n v="0"/>
    <n v="0"/>
    <n v="1"/>
  </r>
  <r>
    <s v="Myleus"/>
    <s v="South America"/>
    <x v="2"/>
    <x v="0"/>
    <n v="1"/>
    <x v="5"/>
    <x v="13"/>
    <x v="5"/>
    <m/>
    <m/>
    <n v="2010"/>
    <s v="http://www.myleus.com"/>
    <s v="No"/>
    <s v="No"/>
    <s v="No"/>
    <s v="No"/>
    <s v="No"/>
    <s v="No"/>
    <s v="No"/>
    <s v="No"/>
    <n v="0"/>
    <n v="0"/>
    <n v="0"/>
    <n v="0"/>
    <n v="0"/>
    <n v="0"/>
    <n v="0"/>
    <n v="0"/>
  </r>
  <r>
    <s v="Nagro"/>
    <s v="South America"/>
    <x v="2"/>
    <x v="0"/>
    <n v="1"/>
    <x v="1"/>
    <x v="5"/>
    <x v="0"/>
    <m/>
    <m/>
    <n v="2014"/>
    <s v="http://www.nagro.com.br"/>
    <s v="No"/>
    <s v="No"/>
    <s v="No"/>
    <s v="No"/>
    <s v="No"/>
    <s v="No"/>
    <s v="No"/>
    <s v="No"/>
    <n v="0"/>
    <n v="0"/>
    <n v="0"/>
    <n v="0"/>
    <n v="0"/>
    <n v="0"/>
    <n v="0"/>
    <n v="0"/>
  </r>
  <r>
    <s v="Neo Partner"/>
    <s v="South America"/>
    <x v="2"/>
    <x v="0"/>
    <n v="1"/>
    <x v="2"/>
    <x v="6"/>
    <x v="0"/>
    <m/>
    <m/>
    <m/>
    <s v="http://www.neopartner.com.br"/>
    <s v="No"/>
    <s v="No"/>
    <s v="No"/>
    <s v="No"/>
    <s v="No"/>
    <s v="No"/>
    <s v="No"/>
    <s v="No"/>
    <n v="0"/>
    <n v="0"/>
    <n v="0"/>
    <n v="0"/>
    <n v="0"/>
    <n v="0"/>
    <n v="0"/>
    <n v="0"/>
  </r>
  <r>
    <s v="NextAgro"/>
    <s v="South America"/>
    <x v="2"/>
    <x v="1"/>
    <n v="0"/>
    <x v="0"/>
    <x v="2"/>
    <x v="0"/>
    <m/>
    <m/>
    <n v="2015"/>
    <s v="http://www.nextagro.com.br"/>
    <s v="No"/>
    <s v="No"/>
    <s v="No"/>
    <s v="No"/>
    <s v="No"/>
    <s v="No"/>
    <s v="No"/>
    <s v="No"/>
    <n v="0"/>
    <n v="0"/>
    <n v="0"/>
    <n v="0"/>
    <n v="0"/>
    <n v="0"/>
    <n v="0"/>
    <n v="0"/>
  </r>
  <r>
    <s v="NIR4SUGAR"/>
    <s v="South America"/>
    <x v="2"/>
    <x v="0"/>
    <n v="1"/>
    <x v="5"/>
    <x v="13"/>
    <x v="0"/>
    <m/>
    <m/>
    <m/>
    <s v="http://www.nir4sugar.com"/>
    <s v="No"/>
    <s v="No"/>
    <s v="No"/>
    <s v="No"/>
    <s v="No"/>
    <s v="No"/>
    <s v="No"/>
    <s v="No"/>
    <n v="0"/>
    <n v="0"/>
    <n v="0"/>
    <n v="0"/>
    <n v="0"/>
    <n v="0"/>
    <n v="0"/>
    <n v="0"/>
  </r>
  <r>
    <s v="NONG"/>
    <s v="South America"/>
    <x v="2"/>
    <x v="0"/>
    <n v="1"/>
    <x v="0"/>
    <x v="22"/>
    <x v="0"/>
    <m/>
    <m/>
    <n v="2018"/>
    <s v="http://www.nong.com.br"/>
    <s v="No"/>
    <s v="No"/>
    <s v="No"/>
    <s v="No"/>
    <s v="Yes"/>
    <s v="Yes"/>
    <s v="No"/>
    <s v="No"/>
    <n v="0"/>
    <n v="0"/>
    <n v="0"/>
    <n v="0"/>
    <n v="1"/>
    <n v="1"/>
    <n v="0"/>
    <n v="0"/>
  </r>
  <r>
    <s v="Nucleário"/>
    <s v="South America"/>
    <x v="2"/>
    <x v="0"/>
    <n v="1"/>
    <x v="3"/>
    <x v="19"/>
    <x v="9"/>
    <m/>
    <m/>
    <n v="2012"/>
    <s v="http://www.nucleario.com.br"/>
    <s v="No"/>
    <s v="No"/>
    <s v="No"/>
    <s v="No"/>
    <s v="No"/>
    <s v="No"/>
    <s v="No"/>
    <s v="No"/>
    <n v="0"/>
    <n v="0"/>
    <n v="0"/>
    <n v="0"/>
    <n v="0"/>
    <n v="0"/>
    <n v="0"/>
    <n v="0"/>
  </r>
  <r>
    <s v="Nutriens"/>
    <s v="South America"/>
    <x v="2"/>
    <x v="0"/>
    <n v="1"/>
    <x v="7"/>
    <x v="21"/>
    <x v="6"/>
    <m/>
    <m/>
    <n v="2018"/>
    <s v="http://www.nutriens.com.br"/>
    <s v="No"/>
    <s v="No"/>
    <s v="No"/>
    <s v="No"/>
    <s v="No"/>
    <s v="No"/>
    <s v="No"/>
    <s v="No"/>
    <n v="0"/>
    <n v="0"/>
    <n v="0"/>
    <n v="0"/>
    <n v="0"/>
    <n v="0"/>
    <n v="0"/>
    <n v="0"/>
  </r>
  <r>
    <s v="NUVEM UAV"/>
    <s v="South America"/>
    <x v="2"/>
    <x v="0"/>
    <n v="1"/>
    <x v="0"/>
    <x v="22"/>
    <x v="0"/>
    <m/>
    <m/>
    <n v="2011"/>
    <s v="http://www.nuvemuav.com"/>
    <s v="No"/>
    <s v="No"/>
    <s v="No"/>
    <s v="No"/>
    <s v="Yes"/>
    <s v="Yes"/>
    <s v="No"/>
    <s v="No"/>
    <n v="0"/>
    <n v="0"/>
    <n v="0"/>
    <n v="0"/>
    <n v="1"/>
    <n v="1"/>
    <n v="0"/>
    <n v="0"/>
  </r>
  <r>
    <s v="Ocean Drop"/>
    <s v="South America"/>
    <x v="2"/>
    <x v="0"/>
    <n v="1"/>
    <x v="7"/>
    <x v="32"/>
    <x v="5"/>
    <m/>
    <m/>
    <m/>
    <s v="http://www.oceandrop.com.br"/>
    <s v="No"/>
    <s v="No"/>
    <s v="No"/>
    <s v="No"/>
    <s v="No"/>
    <s v="No"/>
    <s v="No"/>
    <s v="No"/>
    <n v="0"/>
    <n v="0"/>
    <n v="0"/>
    <n v="0"/>
    <n v="0"/>
    <n v="0"/>
    <n v="0"/>
    <n v="0"/>
  </r>
  <r>
    <s v="Olho Do Dono"/>
    <s v="South America"/>
    <x v="2"/>
    <x v="0"/>
    <n v="1"/>
    <x v="0"/>
    <x v="0"/>
    <x v="4"/>
    <s v="Cattle"/>
    <m/>
    <n v="2018"/>
    <s v="http://www.olhododono.agr.br"/>
    <s v="No"/>
    <s v="No"/>
    <s v="Yes"/>
    <s v="No"/>
    <s v="Yes"/>
    <s v="No"/>
    <s v="Yes"/>
    <s v="No"/>
    <n v="0"/>
    <n v="0"/>
    <n v="1"/>
    <n v="0"/>
    <n v="1"/>
    <n v="0"/>
    <n v="1"/>
    <n v="0"/>
  </r>
  <r>
    <s v="Onfarm"/>
    <s v="South America"/>
    <x v="2"/>
    <x v="0"/>
    <n v="1"/>
    <x v="4"/>
    <x v="35"/>
    <x v="4"/>
    <s v="Dairy"/>
    <m/>
    <n v="2018"/>
    <s v="http://www.onfarm.com.br"/>
    <s v="No"/>
    <s v="No"/>
    <s v="No"/>
    <s v="No"/>
    <s v="No"/>
    <s v="No"/>
    <s v="Yes"/>
    <s v="No"/>
    <n v="0"/>
    <n v="0"/>
    <n v="0"/>
    <n v="0"/>
    <n v="0"/>
    <n v="0"/>
    <n v="1"/>
    <n v="0"/>
  </r>
  <r>
    <s v="Opaeh Urban Farming"/>
    <s v="South America"/>
    <x v="2"/>
    <x v="0"/>
    <n v="1"/>
    <x v="8"/>
    <x v="20"/>
    <x v="6"/>
    <m/>
    <m/>
    <m/>
    <s v="http://www.opaeh.com"/>
    <s v="No"/>
    <s v="No"/>
    <s v="No"/>
    <s v="No"/>
    <s v="No"/>
    <s v="No"/>
    <s v="No"/>
    <s v="No"/>
    <n v="0"/>
    <n v="0"/>
    <n v="0"/>
    <n v="0"/>
    <n v="0"/>
    <n v="0"/>
    <n v="0"/>
    <n v="0"/>
  </r>
  <r>
    <s v="Openeem"/>
    <s v="South America"/>
    <x v="2"/>
    <x v="0"/>
    <n v="1"/>
    <x v="7"/>
    <x v="32"/>
    <x v="5"/>
    <m/>
    <m/>
    <m/>
    <s v="http://www.openeem.life"/>
    <s v="No"/>
    <s v="No"/>
    <s v="No"/>
    <s v="No"/>
    <s v="No"/>
    <s v="No"/>
    <s v="No"/>
    <s v="No"/>
    <n v="0"/>
    <n v="0"/>
    <n v="0"/>
    <n v="0"/>
    <n v="0"/>
    <n v="0"/>
    <n v="0"/>
    <n v="0"/>
  </r>
  <r>
    <s v="Oraculo Meteorologia"/>
    <s v="South America"/>
    <x v="2"/>
    <x v="0"/>
    <n v="1"/>
    <x v="0"/>
    <x v="2"/>
    <x v="0"/>
    <m/>
    <m/>
    <n v="2015"/>
    <s v="http://www.oraculo.me"/>
    <s v="No"/>
    <s v="Yes"/>
    <s v="Yes"/>
    <s v="No"/>
    <s v="Yes"/>
    <s v="Yes"/>
    <s v="Yes"/>
    <s v="No"/>
    <n v="0"/>
    <n v="1"/>
    <n v="1"/>
    <n v="0"/>
    <n v="1"/>
    <n v="1"/>
    <n v="1"/>
    <n v="0"/>
  </r>
  <r>
    <s v="Osalim"/>
    <s v="South America"/>
    <x v="2"/>
    <x v="0"/>
    <n v="1"/>
    <x v="1"/>
    <x v="1"/>
    <x v="0"/>
    <m/>
    <m/>
    <n v="2010"/>
    <s v="http://www.osalim.com.br"/>
    <s v="No"/>
    <s v="No"/>
    <s v="No"/>
    <s v="No"/>
    <s v="No"/>
    <s v="No"/>
    <s v="Yes"/>
    <s v="No"/>
    <n v="0"/>
    <n v="0"/>
    <n v="0"/>
    <n v="0"/>
    <n v="0"/>
    <n v="0"/>
    <n v="1"/>
    <n v="0"/>
  </r>
  <r>
    <s v="PangeiaBiotech"/>
    <s v="South America"/>
    <x v="2"/>
    <x v="0"/>
    <n v="1"/>
    <x v="4"/>
    <x v="12"/>
    <x v="1"/>
    <m/>
    <m/>
    <n v="2015"/>
    <s v="http://www.pangeiabiotech.com"/>
    <s v="No"/>
    <s v="No"/>
    <s v="No"/>
    <s v="No"/>
    <s v="No"/>
    <s v="No"/>
    <s v="No"/>
    <s v="No"/>
    <n v="0"/>
    <n v="0"/>
    <n v="0"/>
    <n v="0"/>
    <n v="0"/>
    <n v="0"/>
    <n v="0"/>
    <n v="0"/>
  </r>
  <r>
    <s v="Pentagro"/>
    <s v="South America"/>
    <x v="2"/>
    <x v="0"/>
    <n v="1"/>
    <x v="6"/>
    <x v="29"/>
    <x v="3"/>
    <m/>
    <m/>
    <n v="2006"/>
    <s v="http://www.pentagro.com.br"/>
    <s v="No"/>
    <s v="No"/>
    <s v="Yes"/>
    <s v="No"/>
    <s v="No"/>
    <s v="No"/>
    <s v="No"/>
    <s v="No"/>
    <n v="0"/>
    <n v="0"/>
    <n v="1"/>
    <n v="0"/>
    <n v="0"/>
    <n v="0"/>
    <n v="0"/>
    <n v="0"/>
  </r>
  <r>
    <s v="Perfarm"/>
    <s v="South America"/>
    <x v="2"/>
    <x v="0"/>
    <n v="1"/>
    <x v="2"/>
    <x v="6"/>
    <x v="0"/>
    <m/>
    <m/>
    <n v="2016"/>
    <s v="http://www.perfarm.com"/>
    <s v="No"/>
    <s v="No"/>
    <s v="No"/>
    <s v="No"/>
    <s v="No"/>
    <s v="Yes"/>
    <s v="Yes"/>
    <s v="No"/>
    <n v="0"/>
    <n v="0"/>
    <n v="0"/>
    <n v="0"/>
    <n v="0"/>
    <n v="1"/>
    <n v="1"/>
    <n v="0"/>
  </r>
  <r>
    <s v="Perfect Flight"/>
    <s v="South America"/>
    <x v="2"/>
    <x v="0"/>
    <n v="1"/>
    <x v="0"/>
    <x v="2"/>
    <x v="0"/>
    <m/>
    <m/>
    <n v="2015"/>
    <s v="http://www.perfectflightapp.com"/>
    <s v="No"/>
    <s v="Yes"/>
    <s v="Yes"/>
    <s v="No"/>
    <s v="Yes"/>
    <s v="Yes"/>
    <s v="Yes"/>
    <s v="No"/>
    <n v="0"/>
    <n v="1"/>
    <n v="1"/>
    <n v="0"/>
    <n v="1"/>
    <n v="1"/>
    <n v="1"/>
    <n v="0"/>
  </r>
  <r>
    <s v="Permutagro"/>
    <s v="South America"/>
    <x v="2"/>
    <x v="0"/>
    <n v="1"/>
    <x v="1"/>
    <x v="5"/>
    <x v="0"/>
    <m/>
    <m/>
    <n v="2018"/>
    <s v="http://www.permutagro.com.br"/>
    <s v="No"/>
    <s v="No"/>
    <s v="No"/>
    <s v="No"/>
    <s v="No"/>
    <s v="No"/>
    <s v="No"/>
    <s v="No"/>
    <n v="0"/>
    <n v="0"/>
    <n v="0"/>
    <n v="0"/>
    <n v="0"/>
    <n v="0"/>
    <n v="0"/>
    <n v="0"/>
  </r>
  <r>
    <s v="PersonalBov"/>
    <s v="South America"/>
    <x v="2"/>
    <x v="0"/>
    <n v="1"/>
    <x v="0"/>
    <x v="2"/>
    <x v="4"/>
    <s v="Cattle"/>
    <m/>
    <m/>
    <s v="http://www.personalbov.com"/>
    <s v="Yes"/>
    <s v="Yes"/>
    <s v="No"/>
    <s v="No"/>
    <s v="Yes"/>
    <s v="Yes"/>
    <s v="No"/>
    <s v="No"/>
    <n v="1"/>
    <n v="1"/>
    <n v="0"/>
    <n v="0"/>
    <n v="1"/>
    <n v="1"/>
    <n v="0"/>
    <n v="0"/>
  </r>
  <r>
    <s v="PesaFacil"/>
    <s v="South America"/>
    <x v="2"/>
    <x v="0"/>
    <n v="1"/>
    <x v="3"/>
    <x v="38"/>
    <x v="4"/>
    <s v="Cattle"/>
    <m/>
    <n v="2015"/>
    <s v="http://www.pesafacil.com.br"/>
    <s v="No"/>
    <s v="No"/>
    <s v="No"/>
    <s v="No"/>
    <s v="No"/>
    <s v="No"/>
    <s v="Yes"/>
    <s v="No"/>
    <n v="0"/>
    <n v="0"/>
    <n v="0"/>
    <n v="0"/>
    <n v="0"/>
    <n v="0"/>
    <n v="1"/>
    <n v="0"/>
  </r>
  <r>
    <s v="PIX FORCE"/>
    <s v="South America"/>
    <x v="2"/>
    <x v="0"/>
    <n v="1"/>
    <x v="0"/>
    <x v="22"/>
    <x v="0"/>
    <m/>
    <m/>
    <m/>
    <s v="http://www.pixforce.com.br"/>
    <s v="No"/>
    <s v="No"/>
    <s v="No"/>
    <s v="No"/>
    <s v="Yes"/>
    <s v="No"/>
    <s v="No"/>
    <s v="No"/>
    <n v="0"/>
    <n v="0"/>
    <n v="0"/>
    <n v="0"/>
    <n v="1"/>
    <n v="0"/>
    <n v="0"/>
    <n v="0"/>
  </r>
  <r>
    <s v="Plante SEMPRE"/>
    <s v="South America"/>
    <x v="2"/>
    <x v="0"/>
    <n v="1"/>
    <x v="4"/>
    <x v="12"/>
    <x v="1"/>
    <m/>
    <m/>
    <s v="1990s"/>
    <s v="http://www.plantesempre.com.br"/>
    <s v="No"/>
    <s v="No"/>
    <s v="No"/>
    <s v="No"/>
    <s v="No"/>
    <s v="No"/>
    <s v="No"/>
    <s v="No"/>
    <n v="0"/>
    <n v="0"/>
    <n v="0"/>
    <n v="0"/>
    <n v="0"/>
    <n v="0"/>
    <n v="0"/>
    <n v="0"/>
  </r>
  <r>
    <s v="PLUVI.ON"/>
    <s v="South America"/>
    <x v="2"/>
    <x v="0"/>
    <n v="1"/>
    <x v="0"/>
    <x v="2"/>
    <x v="0"/>
    <m/>
    <m/>
    <n v="2016"/>
    <s v="http://www.pluvion.com.br"/>
    <s v="Yes"/>
    <s v="No"/>
    <s v="No"/>
    <s v="No"/>
    <s v="Yes"/>
    <s v="Yes"/>
    <s v="No"/>
    <s v="No"/>
    <n v="1"/>
    <n v="0"/>
    <n v="0"/>
    <n v="0"/>
    <n v="1"/>
    <n v="1"/>
    <n v="0"/>
    <n v="0"/>
  </r>
  <r>
    <s v="Pragas.com"/>
    <s v="South America"/>
    <x v="2"/>
    <x v="0"/>
    <n v="1"/>
    <x v="4"/>
    <x v="8"/>
    <x v="0"/>
    <m/>
    <m/>
    <m/>
    <s v="http://www.pragas.com.vc"/>
    <s v="No"/>
    <s v="No"/>
    <s v="No"/>
    <s v="No"/>
    <s v="No"/>
    <s v="No"/>
    <s v="No"/>
    <s v="No"/>
    <n v="0"/>
    <n v="0"/>
    <n v="0"/>
    <n v="0"/>
    <n v="0"/>
    <n v="0"/>
    <n v="0"/>
    <n v="0"/>
  </r>
  <r>
    <s v="ProdutorAgro"/>
    <s v="South America"/>
    <x v="2"/>
    <x v="0"/>
    <n v="1"/>
    <x v="1"/>
    <x v="1"/>
    <x v="0"/>
    <m/>
    <m/>
    <m/>
    <s v="http://www.produtoragro.com.br"/>
    <s v="No"/>
    <s v="No"/>
    <s v="No"/>
    <s v="No"/>
    <s v="No"/>
    <s v="No"/>
    <s v="No"/>
    <s v="No"/>
    <n v="0"/>
    <n v="0"/>
    <n v="0"/>
    <n v="0"/>
    <n v="0"/>
    <n v="0"/>
    <n v="0"/>
    <n v="0"/>
  </r>
  <r>
    <s v="PROMIP"/>
    <s v="South America"/>
    <x v="2"/>
    <x v="0"/>
    <n v="1"/>
    <x v="4"/>
    <x v="8"/>
    <x v="0"/>
    <m/>
    <m/>
    <n v="2006"/>
    <s v="http://www.promip.agr.br"/>
    <s v="No"/>
    <s v="No"/>
    <s v="No"/>
    <s v="No"/>
    <s v="No"/>
    <s v="No"/>
    <s v="No"/>
    <s v="No"/>
    <n v="0"/>
    <n v="0"/>
    <n v="0"/>
    <n v="0"/>
    <n v="0"/>
    <n v="0"/>
    <n v="0"/>
    <n v="0"/>
  </r>
  <r>
    <s v="PRO SOLUS"/>
    <s v="South America"/>
    <x v="2"/>
    <x v="0"/>
    <n v="1"/>
    <x v="0"/>
    <x v="2"/>
    <x v="1"/>
    <m/>
    <m/>
    <n v="2003"/>
    <s v="http://www.prosolus.com"/>
    <s v="No"/>
    <s v="No"/>
    <s v="No"/>
    <s v="No"/>
    <s v="No"/>
    <s v="Yes"/>
    <s v="No"/>
    <s v="No"/>
    <n v="0"/>
    <n v="0"/>
    <n v="0"/>
    <n v="0"/>
    <n v="0"/>
    <n v="1"/>
    <n v="0"/>
    <n v="0"/>
  </r>
  <r>
    <s v="PRX Solucoes"/>
    <s v="South America"/>
    <x v="2"/>
    <x v="0"/>
    <n v="1"/>
    <x v="2"/>
    <x v="6"/>
    <x v="2"/>
    <m/>
    <m/>
    <m/>
    <s v="not available"/>
    <s v="No"/>
    <s v="No"/>
    <s v="No"/>
    <s v="No"/>
    <s v="No"/>
    <s v="No"/>
    <s v="No"/>
    <s v="No"/>
    <n v="0"/>
    <n v="0"/>
    <n v="0"/>
    <n v="0"/>
    <n v="0"/>
    <n v="0"/>
    <n v="0"/>
    <n v="0"/>
  </r>
  <r>
    <s v="Qfir"/>
    <s v="South America"/>
    <x v="2"/>
    <x v="0"/>
    <n v="1"/>
    <x v="7"/>
    <x v="32"/>
    <x v="5"/>
    <m/>
    <m/>
    <m/>
    <s v="http://www.qfir.com.br"/>
    <s v="No"/>
    <s v="No"/>
    <s v="No"/>
    <s v="No"/>
    <s v="No"/>
    <s v="No"/>
    <s v="No"/>
    <s v="No"/>
    <n v="0"/>
    <n v="0"/>
    <n v="0"/>
    <n v="0"/>
    <n v="0"/>
    <n v="0"/>
    <n v="0"/>
    <n v="0"/>
  </r>
  <r>
    <s v="Raks"/>
    <s v="South America"/>
    <x v="2"/>
    <x v="0"/>
    <n v="1"/>
    <x v="3"/>
    <x v="7"/>
    <x v="0"/>
    <m/>
    <m/>
    <m/>
    <s v="http://www.raks.com.br"/>
    <s v="Yes"/>
    <s v="No"/>
    <s v="Yes"/>
    <s v="No"/>
    <s v="Yes"/>
    <s v="Yes"/>
    <s v="No"/>
    <s v="No"/>
    <n v="1"/>
    <n v="0"/>
    <n v="1"/>
    <n v="0"/>
    <n v="1"/>
    <n v="1"/>
    <n v="0"/>
    <n v="0"/>
  </r>
  <r>
    <s v="Rhizotec"/>
    <s v="South America"/>
    <x v="2"/>
    <x v="0"/>
    <n v="1"/>
    <x v="4"/>
    <x v="8"/>
    <x v="1"/>
    <m/>
    <m/>
    <m/>
    <s v="http://www.rhizotech.com.br"/>
    <s v="No"/>
    <s v="No"/>
    <s v="No"/>
    <s v="No"/>
    <s v="No"/>
    <s v="No"/>
    <s v="No"/>
    <s v="No"/>
    <n v="0"/>
    <n v="0"/>
    <n v="0"/>
    <n v="0"/>
    <n v="0"/>
    <n v="0"/>
    <n v="0"/>
    <n v="0"/>
  </r>
  <r>
    <s v="Rural Sale"/>
    <s v="South America"/>
    <x v="2"/>
    <x v="0"/>
    <n v="1"/>
    <x v="1"/>
    <x v="1"/>
    <x v="0"/>
    <m/>
    <m/>
    <m/>
    <s v="http://www.ruralsale.com.br"/>
    <s v="No"/>
    <s v="No"/>
    <s v="No"/>
    <s v="No"/>
    <s v="No"/>
    <s v="No"/>
    <s v="Yes"/>
    <s v="No"/>
    <n v="0"/>
    <n v="0"/>
    <n v="0"/>
    <n v="0"/>
    <n v="0"/>
    <n v="0"/>
    <n v="1"/>
    <n v="0"/>
  </r>
  <r>
    <s v="RuralTech"/>
    <s v="South America"/>
    <x v="2"/>
    <x v="0"/>
    <n v="1"/>
    <x v="0"/>
    <x v="28"/>
    <x v="0"/>
    <m/>
    <m/>
    <m/>
    <s v="http://www.ruraltech.com.br"/>
    <s v="No"/>
    <s v="No"/>
    <s v="No"/>
    <s v="No"/>
    <s v="Yes"/>
    <s v="Yes"/>
    <s v="No"/>
    <s v="No"/>
    <n v="0"/>
    <n v="0"/>
    <n v="0"/>
    <n v="0"/>
    <n v="1"/>
    <n v="1"/>
    <n v="0"/>
    <n v="0"/>
  </r>
  <r>
    <s v="SACI"/>
    <s v="South America"/>
    <x v="2"/>
    <x v="0"/>
    <n v="1"/>
    <x v="0"/>
    <x v="28"/>
    <x v="0"/>
    <m/>
    <m/>
    <m/>
    <s v="http://www.sacisolucoes.com.br"/>
    <s v="No"/>
    <s v="No"/>
    <s v="No"/>
    <s v="No"/>
    <s v="No"/>
    <s v="No"/>
    <s v="No"/>
    <s v="No"/>
    <n v="0"/>
    <n v="0"/>
    <n v="0"/>
    <n v="0"/>
    <n v="0"/>
    <n v="0"/>
    <n v="0"/>
    <n v="0"/>
  </r>
  <r>
    <s v="Safe Trace"/>
    <s v="South America"/>
    <x v="2"/>
    <x v="0"/>
    <n v="1"/>
    <x v="5"/>
    <x v="13"/>
    <x v="5"/>
    <m/>
    <m/>
    <n v="2005"/>
    <s v="http://www.safetrace.com.br"/>
    <s v="No"/>
    <s v="No"/>
    <s v="No"/>
    <s v="No"/>
    <s v="No"/>
    <s v="No"/>
    <s v="No"/>
    <s v="No"/>
    <n v="0"/>
    <n v="0"/>
    <n v="0"/>
    <n v="0"/>
    <n v="0"/>
    <n v="0"/>
    <n v="0"/>
    <n v="0"/>
  </r>
  <r>
    <s v="SAGRO"/>
    <s v="South America"/>
    <x v="2"/>
    <x v="0"/>
    <n v="1"/>
    <x v="4"/>
    <x v="33"/>
    <x v="0"/>
    <m/>
    <m/>
    <m/>
    <s v="http://www.sagro.com.br"/>
    <s v="No"/>
    <s v="No"/>
    <s v="No"/>
    <s v="No"/>
    <s v="No"/>
    <s v="No"/>
    <s v="No"/>
    <s v="No"/>
    <n v="0"/>
    <n v="0"/>
    <n v="0"/>
    <n v="0"/>
    <n v="0"/>
    <n v="0"/>
    <n v="0"/>
    <n v="0"/>
  </r>
  <r>
    <s v="SciCrop"/>
    <s v="South America"/>
    <x v="2"/>
    <x v="0"/>
    <n v="1"/>
    <x v="0"/>
    <x v="2"/>
    <x v="0"/>
    <m/>
    <m/>
    <n v="2015"/>
    <s v="http://www.scicrop.com"/>
    <s v="No"/>
    <s v="Yes"/>
    <s v="Yes"/>
    <s v="No"/>
    <s v="Yes"/>
    <s v="Yes"/>
    <s v="No"/>
    <s v="No"/>
    <n v="0"/>
    <n v="1"/>
    <n v="1"/>
    <n v="0"/>
    <n v="1"/>
    <n v="1"/>
    <n v="0"/>
    <n v="0"/>
  </r>
  <r>
    <s v="SEAS Agro"/>
    <s v="South America"/>
    <x v="2"/>
    <x v="0"/>
    <n v="1"/>
    <x v="0"/>
    <x v="0"/>
    <x v="0"/>
    <m/>
    <m/>
    <n v="2017"/>
    <s v="http://www.seasagro.com"/>
    <s v="No"/>
    <s v="No"/>
    <s v="No"/>
    <s v="No"/>
    <s v="Yes"/>
    <s v="Yes"/>
    <s v="No"/>
    <s v="No"/>
    <n v="0"/>
    <n v="0"/>
    <n v="0"/>
    <n v="0"/>
    <n v="1"/>
    <n v="1"/>
    <n v="0"/>
    <n v="0"/>
  </r>
  <r>
    <s v="Seed Rain"/>
    <s v="South America"/>
    <x v="2"/>
    <x v="0"/>
    <n v="1"/>
    <x v="0"/>
    <x v="2"/>
    <x v="0"/>
    <m/>
    <m/>
    <m/>
    <s v="http://www.seedrain.com.br"/>
    <s v="No"/>
    <s v="Yes"/>
    <s v="No"/>
    <s v="No"/>
    <s v="Yes"/>
    <s v="Yes"/>
    <s v="No"/>
    <s v="No"/>
    <n v="0"/>
    <n v="1"/>
    <n v="0"/>
    <n v="0"/>
    <n v="1"/>
    <n v="1"/>
    <n v="0"/>
    <n v="0"/>
  </r>
  <r>
    <s v="Seedz"/>
    <s v="South America"/>
    <x v="2"/>
    <x v="0"/>
    <n v="1"/>
    <x v="1"/>
    <x v="5"/>
    <x v="0"/>
    <m/>
    <m/>
    <n v="2016"/>
    <s v="http://www.seedz.ag"/>
    <s v="No"/>
    <s v="No"/>
    <s v="No"/>
    <s v="No"/>
    <s v="No"/>
    <s v="No"/>
    <s v="No"/>
    <s v="No"/>
    <n v="0"/>
    <n v="0"/>
    <n v="0"/>
    <n v="0"/>
    <n v="0"/>
    <n v="0"/>
    <n v="0"/>
    <n v="0"/>
  </r>
  <r>
    <s v="SENSAIOTECH"/>
    <s v="South America"/>
    <x v="2"/>
    <x v="0"/>
    <n v="1"/>
    <x v="0"/>
    <x v="16"/>
    <x v="0"/>
    <m/>
    <m/>
    <m/>
    <s v="http://www.sensaiotech.com"/>
    <s v="Yes"/>
    <s v="No"/>
    <s v="No"/>
    <s v="No"/>
    <s v="Yes"/>
    <s v="Yes"/>
    <s v="No"/>
    <s v="No"/>
    <n v="1"/>
    <n v="0"/>
    <n v="0"/>
    <n v="0"/>
    <n v="1"/>
    <n v="1"/>
    <n v="0"/>
    <n v="0"/>
  </r>
  <r>
    <s v="Sensix"/>
    <s v="South America"/>
    <x v="2"/>
    <x v="0"/>
    <n v="1"/>
    <x v="0"/>
    <x v="2"/>
    <x v="1"/>
    <m/>
    <m/>
    <n v="2016"/>
    <s v="http://www.sensix.com.br"/>
    <s v="No"/>
    <s v="Yes"/>
    <s v="Yes"/>
    <s v="No"/>
    <s v="Yes"/>
    <s v="Yes"/>
    <s v="No"/>
    <s v="No"/>
    <n v="0"/>
    <n v="1"/>
    <n v="1"/>
    <n v="0"/>
    <n v="1"/>
    <n v="1"/>
    <n v="0"/>
    <n v="0"/>
  </r>
  <r>
    <s v="SIAGRI"/>
    <s v="South America"/>
    <x v="2"/>
    <x v="0"/>
    <n v="1"/>
    <x v="2"/>
    <x v="6"/>
    <x v="0"/>
    <m/>
    <m/>
    <n v="2000"/>
    <s v="http://www.siagri.com.br"/>
    <s v="No"/>
    <s v="No"/>
    <s v="No"/>
    <s v="No"/>
    <s v="No"/>
    <s v="No"/>
    <s v="No"/>
    <s v="No"/>
    <n v="0"/>
    <n v="0"/>
    <n v="0"/>
    <n v="0"/>
    <n v="0"/>
    <n v="0"/>
    <n v="0"/>
    <n v="0"/>
  </r>
  <r>
    <s v="Siloverde"/>
    <s v="South America"/>
    <x v="2"/>
    <x v="0"/>
    <n v="1"/>
    <x v="3"/>
    <x v="19"/>
    <x v="0"/>
    <m/>
    <m/>
    <m/>
    <s v="http://www.siloverde.com.br"/>
    <s v="No"/>
    <s v="No"/>
    <s v="No"/>
    <s v="No"/>
    <s v="No"/>
    <s v="No"/>
    <s v="No"/>
    <s v="No"/>
    <n v="0"/>
    <n v="0"/>
    <n v="0"/>
    <n v="0"/>
    <n v="0"/>
    <n v="0"/>
    <n v="0"/>
    <n v="0"/>
  </r>
  <r>
    <s v="Simbiose"/>
    <s v="South America"/>
    <x v="2"/>
    <x v="0"/>
    <n v="1"/>
    <x v="4"/>
    <x v="8"/>
    <x v="0"/>
    <m/>
    <m/>
    <n v="2010"/>
    <s v="http://www.simbiose-agro.com.br"/>
    <s v="No"/>
    <s v="No"/>
    <s v="No"/>
    <s v="No"/>
    <s v="No"/>
    <s v="No"/>
    <s v="No"/>
    <s v="No"/>
    <n v="0"/>
    <n v="0"/>
    <n v="0"/>
    <n v="0"/>
    <n v="0"/>
    <n v="0"/>
    <n v="0"/>
    <n v="0"/>
  </r>
  <r>
    <s v="Simova - Bob.Agro"/>
    <s v="South America"/>
    <x v="2"/>
    <x v="0"/>
    <n v="1"/>
    <x v="2"/>
    <x v="6"/>
    <x v="0"/>
    <m/>
    <m/>
    <m/>
    <s v="http://www.simova.com.br"/>
    <s v="No"/>
    <s v="No"/>
    <s v="No"/>
    <s v="No"/>
    <s v="No"/>
    <s v="No"/>
    <s v="Yes"/>
    <s v="No"/>
    <n v="0"/>
    <n v="0"/>
    <n v="0"/>
    <n v="0"/>
    <n v="0"/>
    <n v="0"/>
    <n v="1"/>
    <n v="0"/>
  </r>
  <r>
    <s v="Simplefarm"/>
    <s v="South America"/>
    <x v="2"/>
    <x v="0"/>
    <n v="1"/>
    <x v="2"/>
    <x v="6"/>
    <x v="0"/>
    <m/>
    <m/>
    <n v="2001"/>
    <s v="http://www.simplefarm.com.br"/>
    <s v="No"/>
    <s v="No"/>
    <s v="No"/>
    <s v="No"/>
    <s v="No"/>
    <s v="No"/>
    <s v="No"/>
    <s v="No"/>
    <n v="0"/>
    <n v="0"/>
    <n v="0"/>
    <n v="0"/>
    <n v="0"/>
    <n v="0"/>
    <n v="0"/>
    <n v="0"/>
  </r>
  <r>
    <s v="Singra"/>
    <s v="South America"/>
    <x v="2"/>
    <x v="0"/>
    <n v="1"/>
    <x v="0"/>
    <x v="2"/>
    <x v="0"/>
    <m/>
    <m/>
    <n v="2017"/>
    <m/>
    <s v="No"/>
    <s v="No"/>
    <s v="No"/>
    <s v="No"/>
    <s v="Yes"/>
    <s v="Yes"/>
    <s v="No"/>
    <s v="No"/>
    <n v="0"/>
    <n v="0"/>
    <n v="0"/>
    <n v="0"/>
    <n v="1"/>
    <n v="1"/>
    <n v="0"/>
    <n v="0"/>
  </r>
  <r>
    <s v="SINTECSYS Agtech"/>
    <s v="South America"/>
    <x v="2"/>
    <x v="0"/>
    <n v="1"/>
    <x v="0"/>
    <x v="0"/>
    <x v="9"/>
    <m/>
    <m/>
    <n v="2015"/>
    <s v="http://www.sintecsys.com"/>
    <s v="Yes"/>
    <s v="No"/>
    <s v="Yes"/>
    <s v="No"/>
    <s v="Yes"/>
    <s v="Yes"/>
    <s v="No"/>
    <s v="No"/>
    <n v="1"/>
    <n v="0"/>
    <n v="1"/>
    <n v="0"/>
    <n v="1"/>
    <n v="1"/>
    <n v="0"/>
    <n v="0"/>
  </r>
  <r>
    <s v="SISTEMA IRRIGA"/>
    <s v="South America"/>
    <x v="2"/>
    <x v="0"/>
    <n v="1"/>
    <x v="3"/>
    <x v="7"/>
    <x v="0"/>
    <m/>
    <m/>
    <s v="1990s"/>
    <s v="http://www.sistemairriga.com.br"/>
    <s v="Yes"/>
    <s v="No"/>
    <s v="Yes"/>
    <s v="No"/>
    <s v="Yes"/>
    <s v="Yes"/>
    <s v="No"/>
    <s v="No"/>
    <n v="1"/>
    <n v="0"/>
    <n v="1"/>
    <n v="0"/>
    <n v="1"/>
    <n v="1"/>
    <n v="0"/>
    <n v="0"/>
  </r>
  <r>
    <s v="SkyDrones"/>
    <s v="South America"/>
    <x v="2"/>
    <x v="0"/>
    <n v="1"/>
    <x v="0"/>
    <x v="22"/>
    <x v="0"/>
    <m/>
    <m/>
    <m/>
    <s v="http://www.skydrones.com.br"/>
    <s v="No"/>
    <s v="No"/>
    <s v="Yes"/>
    <s v="No"/>
    <s v="Yes"/>
    <s v="Yes"/>
    <s v="No"/>
    <s v="No"/>
    <n v="0"/>
    <n v="0"/>
    <n v="1"/>
    <n v="0"/>
    <n v="1"/>
    <n v="1"/>
    <n v="0"/>
    <n v="0"/>
  </r>
  <r>
    <s v="SmartAgri"/>
    <s v="South America"/>
    <x v="2"/>
    <x v="0"/>
    <n v="1"/>
    <x v="2"/>
    <x v="6"/>
    <x v="0"/>
    <m/>
    <m/>
    <m/>
    <s v="http://www.smart.agr.br"/>
    <s v="No"/>
    <s v="No"/>
    <s v="No"/>
    <s v="No"/>
    <s v="Yes"/>
    <s v="No"/>
    <s v="No"/>
    <s v="No"/>
    <n v="0"/>
    <n v="0"/>
    <n v="0"/>
    <n v="0"/>
    <n v="1"/>
    <n v="0"/>
    <n v="0"/>
    <n v="0"/>
  </r>
  <r>
    <s v="SmartBio / Smartbreeder"/>
    <s v="South America"/>
    <x v="2"/>
    <x v="0"/>
    <n v="1"/>
    <x v="2"/>
    <x v="6"/>
    <x v="0"/>
    <m/>
    <m/>
    <n v="2009"/>
    <s v="http://www.smartbreeder.com.br"/>
    <s v="No"/>
    <s v="Yes"/>
    <s v="Yes"/>
    <s v="No"/>
    <s v="Yes"/>
    <s v="Yes"/>
    <s v="No"/>
    <s v="No"/>
    <n v="0"/>
    <n v="1"/>
    <n v="1"/>
    <n v="0"/>
    <n v="1"/>
    <n v="1"/>
    <n v="0"/>
    <n v="0"/>
  </r>
  <r>
    <s v="SmartFazendas"/>
    <s v="South America"/>
    <x v="2"/>
    <x v="0"/>
    <n v="1"/>
    <x v="2"/>
    <x v="6"/>
    <x v="4"/>
    <s v="Cattle"/>
    <m/>
    <m/>
    <s v="http://www.smartfazendas.com.br"/>
    <s v="No"/>
    <s v="No"/>
    <s v="No"/>
    <s v="No"/>
    <s v="No"/>
    <s v="No"/>
    <s v="No"/>
    <s v="No"/>
    <n v="0"/>
    <n v="0"/>
    <n v="0"/>
    <n v="0"/>
    <n v="0"/>
    <n v="0"/>
    <n v="0"/>
    <n v="0"/>
  </r>
  <r>
    <s v="SmartSensing - WEEDit"/>
    <s v="South America"/>
    <x v="2"/>
    <x v="0"/>
    <n v="1"/>
    <x v="3"/>
    <x v="11"/>
    <x v="1"/>
    <m/>
    <m/>
    <m/>
    <s v="http://www.smartsensingbrasil.com.br"/>
    <s v="No"/>
    <s v="No"/>
    <s v="No"/>
    <s v="No"/>
    <s v="Yes"/>
    <s v="Yes"/>
    <s v="No"/>
    <s v="No"/>
    <n v="0"/>
    <n v="0"/>
    <n v="0"/>
    <n v="0"/>
    <n v="1"/>
    <n v="1"/>
    <n v="0"/>
    <n v="0"/>
  </r>
  <r>
    <s v="Smart Yeast"/>
    <s v="South America"/>
    <x v="2"/>
    <x v="0"/>
    <n v="1"/>
    <x v="7"/>
    <x v="24"/>
    <x v="5"/>
    <m/>
    <m/>
    <n v="2017"/>
    <m/>
    <s v="No"/>
    <s v="No"/>
    <s v="No"/>
    <s v="No"/>
    <s v="No"/>
    <s v="No"/>
    <s v="No"/>
    <s v="No"/>
    <n v="0"/>
    <n v="0"/>
    <n v="0"/>
    <n v="0"/>
    <n v="0"/>
    <n v="0"/>
    <n v="0"/>
    <n v="0"/>
  </r>
  <r>
    <s v="Solinftec"/>
    <s v="South America"/>
    <x v="2"/>
    <x v="0"/>
    <n v="1"/>
    <x v="0"/>
    <x v="2"/>
    <x v="0"/>
    <m/>
    <m/>
    <n v="2007"/>
    <s v="http://www.solinftec.com"/>
    <s v="Yes"/>
    <s v="Yes"/>
    <s v="Yes"/>
    <s v="No"/>
    <s v="Yes"/>
    <s v="Yes"/>
    <s v="No"/>
    <s v="No"/>
    <n v="1"/>
    <n v="1"/>
    <n v="1"/>
    <n v="0"/>
    <n v="1"/>
    <n v="1"/>
    <n v="0"/>
    <n v="0"/>
  </r>
  <r>
    <s v="Solubio"/>
    <s v="South America"/>
    <x v="2"/>
    <x v="0"/>
    <n v="1"/>
    <x v="4"/>
    <x v="8"/>
    <x v="0"/>
    <m/>
    <m/>
    <m/>
    <s v="http://www.solubio.agr.br"/>
    <s v="No"/>
    <s v="No"/>
    <s v="No"/>
    <s v="No"/>
    <s v="No"/>
    <s v="No"/>
    <s v="No"/>
    <s v="No"/>
    <n v="0"/>
    <n v="0"/>
    <n v="0"/>
    <n v="0"/>
    <n v="0"/>
    <n v="0"/>
    <n v="0"/>
    <n v="0"/>
  </r>
  <r>
    <s v="Sontra"/>
    <s v="South America"/>
    <x v="2"/>
    <x v="0"/>
    <n v="1"/>
    <x v="1"/>
    <x v="1"/>
    <x v="0"/>
    <m/>
    <m/>
    <n v="2013"/>
    <s v="http://www.sontracargo.com.br"/>
    <s v="No"/>
    <s v="No"/>
    <s v="Yes"/>
    <s v="No"/>
    <s v="No"/>
    <s v="Yes"/>
    <s v="Yes"/>
    <s v="No"/>
    <n v="0"/>
    <n v="0"/>
    <n v="1"/>
    <n v="0"/>
    <n v="0"/>
    <n v="1"/>
    <n v="1"/>
    <n v="0"/>
  </r>
  <r>
    <s v="SpecLab / SpecSolo"/>
    <s v="South America"/>
    <x v="2"/>
    <x v="0"/>
    <n v="1"/>
    <x v="0"/>
    <x v="28"/>
    <x v="0"/>
    <m/>
    <m/>
    <m/>
    <s v="http://www.specsolo.com.br"/>
    <s v="No"/>
    <s v="No"/>
    <s v="Yes"/>
    <s v="No"/>
    <s v="No"/>
    <s v="Yes"/>
    <s v="Yes"/>
    <s v="No"/>
    <n v="0"/>
    <n v="0"/>
    <n v="1"/>
    <n v="0"/>
    <n v="0"/>
    <n v="1"/>
    <n v="1"/>
    <n v="0"/>
  </r>
  <r>
    <s v="Stresscan"/>
    <s v="South America"/>
    <x v="2"/>
    <x v="0"/>
    <n v="1"/>
    <x v="0"/>
    <x v="0"/>
    <x v="2"/>
    <m/>
    <m/>
    <m/>
    <s v="http://www.stresscan.com"/>
    <s v="No"/>
    <s v="No"/>
    <s v="No"/>
    <s v="No"/>
    <s v="Yes"/>
    <s v="Yes"/>
    <s v="Yes"/>
    <s v="No"/>
    <n v="0"/>
    <n v="0"/>
    <n v="0"/>
    <n v="0"/>
    <n v="1"/>
    <n v="1"/>
    <n v="1"/>
    <n v="0"/>
  </r>
  <r>
    <s v="Strider (Syngenta)"/>
    <s v="South America"/>
    <x v="2"/>
    <x v="0"/>
    <n v="1"/>
    <x v="0"/>
    <x v="2"/>
    <x v="0"/>
    <m/>
    <m/>
    <n v="2013"/>
    <s v="http://www.strider.ag"/>
    <s v="Yes"/>
    <s v="Yes"/>
    <s v="Yes"/>
    <s v="No"/>
    <s v="Yes"/>
    <s v="Yes"/>
    <s v="Yes"/>
    <s v="No"/>
    <n v="1"/>
    <n v="1"/>
    <n v="1"/>
    <n v="0"/>
    <n v="1"/>
    <n v="1"/>
    <n v="1"/>
    <n v="0"/>
  </r>
  <r>
    <s v="SW Rural Agricola"/>
    <s v="South America"/>
    <x v="2"/>
    <x v="0"/>
    <n v="1"/>
    <x v="2"/>
    <x v="6"/>
    <x v="0"/>
    <m/>
    <m/>
    <n v="2003"/>
    <s v="http://www.brazsoft.com.br"/>
    <s v="No"/>
    <s v="No"/>
    <s v="No"/>
    <s v="No"/>
    <s v="No"/>
    <s v="No"/>
    <s v="No"/>
    <s v="No"/>
    <n v="0"/>
    <n v="0"/>
    <n v="0"/>
    <n v="0"/>
    <n v="0"/>
    <n v="0"/>
    <n v="0"/>
    <n v="0"/>
  </r>
  <r>
    <s v="TATIL Fish"/>
    <s v="South America"/>
    <x v="2"/>
    <x v="0"/>
    <n v="1"/>
    <x v="0"/>
    <x v="16"/>
    <x v="8"/>
    <m/>
    <m/>
    <m/>
    <s v="http://www.tatilfish.com.br"/>
    <s v="Yes"/>
    <s v="No"/>
    <s v="No"/>
    <s v="No"/>
    <s v="Yes"/>
    <s v="Yes"/>
    <s v="No"/>
    <s v="No"/>
    <n v="1"/>
    <n v="0"/>
    <n v="0"/>
    <n v="0"/>
    <n v="1"/>
    <n v="1"/>
    <n v="0"/>
    <n v="0"/>
  </r>
  <r>
    <s v="Tbit"/>
    <s v="South America"/>
    <x v="2"/>
    <x v="0"/>
    <n v="1"/>
    <x v="5"/>
    <x v="13"/>
    <x v="1"/>
    <m/>
    <m/>
    <n v="2008"/>
    <s v="http://www.tbit.com.br"/>
    <s v="No"/>
    <s v="No"/>
    <s v="No"/>
    <s v="No"/>
    <s v="No"/>
    <s v="No"/>
    <s v="No"/>
    <s v="No"/>
    <n v="0"/>
    <n v="0"/>
    <n v="0"/>
    <n v="0"/>
    <n v="0"/>
    <n v="0"/>
    <n v="0"/>
    <n v="0"/>
  </r>
  <r>
    <s v="Tecnicontrol"/>
    <s v="South America"/>
    <x v="2"/>
    <x v="0"/>
    <n v="1"/>
    <x v="4"/>
    <x v="8"/>
    <x v="0"/>
    <m/>
    <m/>
    <s v="1990s"/>
    <s v="http://www.tecnicontrol.ind.br"/>
    <s v="No"/>
    <s v="No"/>
    <s v="No"/>
    <s v="No"/>
    <s v="No"/>
    <s v="No"/>
    <s v="No"/>
    <s v="No"/>
    <n v="0"/>
    <n v="0"/>
    <n v="0"/>
    <n v="0"/>
    <n v="0"/>
    <n v="0"/>
    <n v="0"/>
    <n v="0"/>
  </r>
  <r>
    <s v="Termoplex"/>
    <s v="South America"/>
    <x v="2"/>
    <x v="0"/>
    <n v="1"/>
    <x v="0"/>
    <x v="16"/>
    <x v="0"/>
    <m/>
    <m/>
    <m/>
    <s v="http://www.termoplex.com.br"/>
    <s v="Yes"/>
    <s v="No"/>
    <s v="No"/>
    <s v="No"/>
    <s v="Yes"/>
    <s v="Yes"/>
    <s v="No"/>
    <s v="No"/>
    <n v="1"/>
    <n v="0"/>
    <n v="0"/>
    <n v="0"/>
    <n v="1"/>
    <n v="1"/>
    <n v="0"/>
    <n v="0"/>
  </r>
  <r>
    <s v="TERRAMAGNA"/>
    <s v="South America"/>
    <x v="2"/>
    <x v="0"/>
    <n v="1"/>
    <x v="0"/>
    <x v="0"/>
    <x v="0"/>
    <m/>
    <m/>
    <m/>
    <s v="http://www.terramagna.com.br"/>
    <s v="No"/>
    <s v="Yes"/>
    <s v="Yes"/>
    <s v="No"/>
    <s v="Yes"/>
    <s v="Yes"/>
    <s v="No"/>
    <s v="No"/>
    <n v="0"/>
    <n v="1"/>
    <n v="1"/>
    <n v="0"/>
    <n v="1"/>
    <n v="1"/>
    <n v="0"/>
    <n v="0"/>
  </r>
  <r>
    <s v="THINKMILK"/>
    <s v="South America"/>
    <x v="2"/>
    <x v="0"/>
    <n v="1"/>
    <x v="0"/>
    <x v="16"/>
    <x v="4"/>
    <s v="Dairy"/>
    <m/>
    <m/>
    <s v="http://www.thinkmilk.ch"/>
    <s v="Yes"/>
    <s v="No"/>
    <s v="No"/>
    <s v="No"/>
    <s v="Yes"/>
    <s v="No"/>
    <s v="No"/>
    <s v="No"/>
    <n v="1"/>
    <n v="0"/>
    <n v="0"/>
    <n v="0"/>
    <n v="1"/>
    <n v="0"/>
    <n v="0"/>
    <n v="0"/>
  </r>
  <r>
    <s v="TRACE PACK"/>
    <s v="South America"/>
    <x v="2"/>
    <x v="0"/>
    <n v="1"/>
    <x v="0"/>
    <x v="16"/>
    <x v="0"/>
    <m/>
    <m/>
    <n v="2017"/>
    <s v="http://www.tracepack.com.br"/>
    <s v="Yes"/>
    <s v="No"/>
    <s v="No"/>
    <s v="No"/>
    <s v="Yes"/>
    <s v="Yes"/>
    <s v="Yes"/>
    <s v="No"/>
    <n v="1"/>
    <n v="0"/>
    <n v="0"/>
    <n v="0"/>
    <n v="1"/>
    <n v="1"/>
    <n v="1"/>
    <n v="0"/>
  </r>
  <r>
    <s v="TREEVIA"/>
    <s v="South America"/>
    <x v="2"/>
    <x v="0"/>
    <n v="1"/>
    <x v="0"/>
    <x v="16"/>
    <x v="9"/>
    <m/>
    <m/>
    <m/>
    <s v="http://www.treevia.com.br"/>
    <s v="Yes"/>
    <s v="Yes"/>
    <s v="Yes"/>
    <s v="No"/>
    <s v="Yes"/>
    <s v="Yes"/>
    <s v="Yes"/>
    <s v="No"/>
    <n v="1"/>
    <n v="1"/>
    <n v="1"/>
    <n v="0"/>
    <n v="1"/>
    <n v="1"/>
    <n v="1"/>
    <n v="0"/>
  </r>
  <r>
    <s v="Uller"/>
    <s v="South America"/>
    <x v="2"/>
    <x v="0"/>
    <n v="1"/>
    <x v="1"/>
    <x v="4"/>
    <x v="0"/>
    <m/>
    <m/>
    <m/>
    <s v="http://www.ulleragro.com.br"/>
    <s v="No"/>
    <s v="No"/>
    <s v="Yes"/>
    <s v="No"/>
    <s v="No"/>
    <s v="No"/>
    <s v="Yes"/>
    <s v="No"/>
    <n v="0"/>
    <n v="0"/>
    <n v="1"/>
    <n v="0"/>
    <n v="0"/>
    <n v="0"/>
    <n v="1"/>
    <n v="0"/>
  </r>
  <r>
    <s v="Unigeo"/>
    <s v="South America"/>
    <x v="2"/>
    <x v="0"/>
    <n v="1"/>
    <x v="0"/>
    <x v="2"/>
    <x v="1"/>
    <m/>
    <m/>
    <n v="2001"/>
    <s v="http://www.unigeo.com.br"/>
    <s v="No"/>
    <s v="No"/>
    <s v="No"/>
    <s v="No"/>
    <s v="Yes"/>
    <s v="Yes"/>
    <s v="No"/>
    <s v="No"/>
    <n v="0"/>
    <n v="0"/>
    <n v="0"/>
    <n v="0"/>
    <n v="1"/>
    <n v="1"/>
    <n v="0"/>
    <n v="0"/>
  </r>
  <r>
    <s v="Union Farm"/>
    <s v="South America"/>
    <x v="2"/>
    <x v="0"/>
    <n v="1"/>
    <x v="1"/>
    <x v="5"/>
    <x v="0"/>
    <m/>
    <m/>
    <n v="2017"/>
    <s v="http://www.ufarm.com.br"/>
    <s v="No"/>
    <s v="No"/>
    <s v="No"/>
    <s v="No"/>
    <s v="No"/>
    <s v="No"/>
    <s v="No"/>
    <s v="No"/>
    <n v="0"/>
    <n v="0"/>
    <n v="0"/>
    <n v="0"/>
    <n v="0"/>
    <n v="0"/>
    <n v="0"/>
    <n v="0"/>
  </r>
  <r>
    <s v="unisystem"/>
    <s v="South America"/>
    <x v="2"/>
    <x v="0"/>
    <n v="1"/>
    <x v="2"/>
    <x v="6"/>
    <x v="0"/>
    <m/>
    <m/>
    <s v="1990s"/>
    <s v="http://www.unisystem.agr.br"/>
    <s v="No"/>
    <s v="No"/>
    <s v="No"/>
    <s v="No"/>
    <s v="No"/>
    <s v="No"/>
    <s v="No"/>
    <s v="No"/>
    <n v="0"/>
    <n v="0"/>
    <n v="0"/>
    <n v="0"/>
    <n v="0"/>
    <n v="0"/>
    <n v="0"/>
    <n v="0"/>
  </r>
  <r>
    <s v="Velbrax Agro"/>
    <s v="South America"/>
    <x v="2"/>
    <x v="0"/>
    <n v="1"/>
    <x v="0"/>
    <x v="22"/>
    <x v="2"/>
    <m/>
    <m/>
    <n v="2017"/>
    <s v="http://www.velbrax.com"/>
    <s v="No"/>
    <s v="No"/>
    <s v="No"/>
    <s v="No"/>
    <s v="Yes"/>
    <s v="Yes"/>
    <s v="No"/>
    <s v="No"/>
    <n v="0"/>
    <n v="0"/>
    <n v="0"/>
    <n v="0"/>
    <n v="1"/>
    <n v="1"/>
    <n v="0"/>
    <n v="0"/>
  </r>
  <r>
    <s v="VIGNIS"/>
    <s v="South America"/>
    <x v="2"/>
    <x v="0"/>
    <n v="1"/>
    <x v="4"/>
    <x v="12"/>
    <x v="2"/>
    <m/>
    <m/>
    <n v="2010"/>
    <s v="http://www.vignis.com.br"/>
    <s v="No"/>
    <s v="No"/>
    <s v="No"/>
    <s v="No"/>
    <s v="No"/>
    <s v="No"/>
    <s v="No"/>
    <s v="No"/>
    <n v="0"/>
    <n v="0"/>
    <n v="0"/>
    <n v="0"/>
    <n v="0"/>
    <n v="0"/>
    <n v="0"/>
    <n v="0"/>
  </r>
  <r>
    <s v="Vigor Brasil Agrosciences"/>
    <s v="South America"/>
    <x v="2"/>
    <x v="0"/>
    <n v="1"/>
    <x v="4"/>
    <x v="33"/>
    <x v="2"/>
    <m/>
    <m/>
    <n v="2007"/>
    <s v="http://www.vigorbrasil.com.br"/>
    <s v="No"/>
    <s v="No"/>
    <s v="No"/>
    <s v="No"/>
    <s v="No"/>
    <s v="No"/>
    <s v="No"/>
    <s v="No"/>
    <n v="0"/>
    <n v="0"/>
    <n v="0"/>
    <n v="0"/>
    <n v="0"/>
    <n v="0"/>
    <n v="0"/>
    <n v="0"/>
  </r>
  <r>
    <s v="VITAFORT"/>
    <s v="South America"/>
    <x v="2"/>
    <x v="0"/>
    <n v="1"/>
    <x v="4"/>
    <x v="35"/>
    <x v="4"/>
    <s v="Broad"/>
    <m/>
    <s v="1990s"/>
    <s v="http://www.vitafort.com.br"/>
    <s v="No"/>
    <s v="No"/>
    <s v="No"/>
    <s v="No"/>
    <s v="No"/>
    <s v="No"/>
    <s v="No"/>
    <s v="No"/>
    <n v="0"/>
    <n v="0"/>
    <n v="0"/>
    <n v="0"/>
    <n v="0"/>
    <n v="0"/>
    <n v="0"/>
    <n v="0"/>
  </r>
  <r>
    <s v="VitalForce"/>
    <s v="South America"/>
    <x v="2"/>
    <x v="0"/>
    <n v="1"/>
    <x v="4"/>
    <x v="33"/>
    <x v="0"/>
    <m/>
    <m/>
    <n v="2007"/>
    <s v="http://www.vitalforce.com.br"/>
    <s v="No"/>
    <s v="No"/>
    <s v="No"/>
    <s v="No"/>
    <s v="No"/>
    <s v="No"/>
    <s v="No"/>
    <s v="No"/>
    <n v="0"/>
    <n v="0"/>
    <n v="0"/>
    <n v="0"/>
    <n v="0"/>
    <n v="0"/>
    <n v="0"/>
    <n v="0"/>
  </r>
  <r>
    <s v="Webgados"/>
    <s v="South America"/>
    <x v="2"/>
    <x v="0"/>
    <n v="1"/>
    <x v="1"/>
    <x v="1"/>
    <x v="4"/>
    <s v="Cattle"/>
    <m/>
    <n v="2016"/>
    <s v="http://www.webgados.com.br"/>
    <s v="No"/>
    <s v="No"/>
    <s v="No"/>
    <s v="No"/>
    <s v="No"/>
    <s v="No"/>
    <s v="Yes"/>
    <s v="No"/>
    <n v="0"/>
    <n v="0"/>
    <n v="0"/>
    <n v="0"/>
    <n v="0"/>
    <n v="0"/>
    <n v="1"/>
    <n v="0"/>
  </r>
  <r>
    <s v="Xmobots"/>
    <s v="South America"/>
    <x v="2"/>
    <x v="0"/>
    <n v="1"/>
    <x v="0"/>
    <x v="22"/>
    <x v="0"/>
    <m/>
    <m/>
    <n v="2007"/>
    <s v="http://www.xmobots.com"/>
    <s v="No"/>
    <s v="No"/>
    <s v="No"/>
    <s v="No"/>
    <s v="Yes"/>
    <s v="No"/>
    <s v="No"/>
    <s v="No"/>
    <n v="0"/>
    <n v="0"/>
    <n v="0"/>
    <n v="0"/>
    <n v="1"/>
    <n v="0"/>
    <n v="0"/>
    <n v="0"/>
  </r>
  <r>
    <s v="YouAgro"/>
    <s v="South America"/>
    <x v="2"/>
    <x v="0"/>
    <n v="1"/>
    <x v="2"/>
    <x v="3"/>
    <x v="0"/>
    <m/>
    <m/>
    <n v="2018"/>
    <s v="http://www.youagro.com"/>
    <s v="No"/>
    <s v="No"/>
    <s v="No"/>
    <s v="No"/>
    <s v="No"/>
    <s v="No"/>
    <s v="Yes"/>
    <s v="No"/>
    <n v="0"/>
    <n v="0"/>
    <n v="0"/>
    <n v="0"/>
    <n v="0"/>
    <n v="0"/>
    <n v="1"/>
    <n v="0"/>
  </r>
  <r>
    <s v="Z2S Sistemas Automáticos"/>
    <s v="South America"/>
    <x v="2"/>
    <x v="0"/>
    <n v="1"/>
    <x v="3"/>
    <x v="38"/>
    <x v="4"/>
    <s v="Dairy"/>
    <m/>
    <n v="2016"/>
    <s v="not available"/>
    <s v="No"/>
    <s v="No"/>
    <s v="No"/>
    <s v="No"/>
    <s v="Yes"/>
    <s v="No"/>
    <s v="No"/>
    <s v="No"/>
    <n v="0"/>
    <n v="0"/>
    <n v="0"/>
    <n v="0"/>
    <n v="1"/>
    <n v="0"/>
    <n v="0"/>
    <n v="0"/>
  </r>
  <r>
    <s v="Zaply"/>
    <s v="South America"/>
    <x v="2"/>
    <x v="0"/>
    <n v="1"/>
    <x v="7"/>
    <x v="34"/>
    <x v="5"/>
    <m/>
    <m/>
    <n v="2017"/>
    <s v="http://www.zaply.com.br"/>
    <s v="No"/>
    <s v="Yes"/>
    <s v="Yes"/>
    <s v="No"/>
    <s v="No"/>
    <s v="Yes"/>
    <s v="Yes"/>
    <s v="No"/>
    <n v="0"/>
    <n v="1"/>
    <n v="1"/>
    <n v="0"/>
    <n v="0"/>
    <n v="1"/>
    <n v="1"/>
    <n v="0"/>
  </r>
  <r>
    <s v="zeus agrotech"/>
    <s v="South America"/>
    <x v="2"/>
    <x v="0"/>
    <n v="1"/>
    <x v="2"/>
    <x v="25"/>
    <x v="0"/>
    <m/>
    <m/>
    <n v="2015"/>
    <s v="http://www.zeusagro.com"/>
    <s v="No"/>
    <s v="No"/>
    <s v="No"/>
    <s v="No"/>
    <s v="Yes"/>
    <s v="No"/>
    <s v="Yes"/>
    <s v="No"/>
    <n v="0"/>
    <n v="0"/>
    <n v="0"/>
    <n v="0"/>
    <n v="1"/>
    <n v="0"/>
    <n v="1"/>
    <n v="0"/>
  </r>
  <r>
    <s v="Agraap"/>
    <s v="South America"/>
    <x v="3"/>
    <x v="0"/>
    <n v="1"/>
    <x v="2"/>
    <x v="6"/>
    <x v="0"/>
    <m/>
    <m/>
    <n v="2017"/>
    <s v="http://www.agrapp.cl"/>
    <s v="No"/>
    <s v="No"/>
    <s v="No"/>
    <s v="No"/>
    <s v="No"/>
    <s v="No"/>
    <s v="Yes"/>
    <s v="No"/>
    <n v="0"/>
    <n v="0"/>
    <n v="0"/>
    <n v="0"/>
    <n v="0"/>
    <n v="0"/>
    <n v="1"/>
    <n v="0"/>
  </r>
  <r>
    <s v="Agribots"/>
    <s v="South America"/>
    <x v="3"/>
    <x v="0"/>
    <n v="1"/>
    <x v="2"/>
    <x v="6"/>
    <x v="2"/>
    <m/>
    <m/>
    <n v="2014"/>
    <s v="http://www.agribots.com"/>
    <s v="Yes"/>
    <s v="Yes"/>
    <s v="No"/>
    <s v="No"/>
    <s v="Yes"/>
    <s v="Yes"/>
    <s v="Yes"/>
    <s v="No"/>
    <n v="1"/>
    <n v="1"/>
    <n v="0"/>
    <n v="0"/>
    <n v="1"/>
    <n v="1"/>
    <n v="1"/>
    <n v="0"/>
  </r>
  <r>
    <s v="Agriculturers (Agriversity)"/>
    <s v="South America"/>
    <x v="3"/>
    <x v="0"/>
    <n v="1"/>
    <x v="2"/>
    <x v="3"/>
    <x v="0"/>
    <m/>
    <m/>
    <n v="2014"/>
    <s v="http://www.agriculturers.com"/>
    <s v="No"/>
    <s v="No"/>
    <s v="No"/>
    <s v="No"/>
    <s v="No"/>
    <s v="No"/>
    <s v="No"/>
    <s v="No"/>
    <n v="0"/>
    <n v="0"/>
    <n v="0"/>
    <n v="0"/>
    <n v="0"/>
    <n v="0"/>
    <n v="0"/>
    <n v="0"/>
  </r>
  <r>
    <s v="AgroCounter"/>
    <s v="South America"/>
    <x v="3"/>
    <x v="0"/>
    <n v="1"/>
    <x v="0"/>
    <x v="0"/>
    <x v="0"/>
    <m/>
    <m/>
    <n v="2017"/>
    <s v="http://www.agrocounter.cl"/>
    <s v="Yes"/>
    <s v="Yes"/>
    <s v="No"/>
    <s v="No"/>
    <s v="Yes"/>
    <s v="No"/>
    <s v="No"/>
    <s v="No"/>
    <n v="1"/>
    <n v="1"/>
    <n v="0"/>
    <n v="0"/>
    <n v="1"/>
    <n v="0"/>
    <n v="0"/>
    <n v="0"/>
  </r>
  <r>
    <s v="Agronometrics"/>
    <s v="South America"/>
    <x v="3"/>
    <x v="0"/>
    <n v="1"/>
    <x v="2"/>
    <x v="25"/>
    <x v="2"/>
    <m/>
    <m/>
    <n v="2013"/>
    <s v="https://www.agronometrics.com"/>
    <s v="No"/>
    <s v="No"/>
    <s v="No"/>
    <s v="No"/>
    <s v="No"/>
    <s v="No"/>
    <s v="No"/>
    <s v="No"/>
    <n v="0"/>
    <n v="0"/>
    <n v="0"/>
    <n v="0"/>
    <n v="0"/>
    <n v="0"/>
    <n v="0"/>
    <n v="0"/>
  </r>
  <r>
    <s v="AgroPartner"/>
    <s v="South America"/>
    <x v="3"/>
    <x v="0"/>
    <n v="1"/>
    <x v="1"/>
    <x v="1"/>
    <x v="0"/>
    <m/>
    <m/>
    <n v="2017"/>
    <s v="http://www.agropartner.cl"/>
    <s v="No"/>
    <s v="No"/>
    <s v="No"/>
    <s v="No"/>
    <s v="No"/>
    <s v="No"/>
    <s v="No"/>
    <s v="No"/>
    <n v="0"/>
    <n v="0"/>
    <n v="0"/>
    <n v="0"/>
    <n v="0"/>
    <n v="0"/>
    <n v="0"/>
    <n v="0"/>
  </r>
  <r>
    <s v="AgroPrecisión"/>
    <s v="South America"/>
    <x v="3"/>
    <x v="0"/>
    <n v="1"/>
    <x v="0"/>
    <x v="22"/>
    <x v="2"/>
    <m/>
    <m/>
    <s v="1990s"/>
    <s v="http://www.agroprecision.cl"/>
    <s v="Yes"/>
    <s v="No"/>
    <s v="No"/>
    <s v="No"/>
    <s v="Yes"/>
    <s v="Yes"/>
    <s v="No"/>
    <s v="No"/>
    <n v="1"/>
    <n v="0"/>
    <n v="0"/>
    <n v="0"/>
    <n v="1"/>
    <n v="1"/>
    <n v="0"/>
    <n v="0"/>
  </r>
  <r>
    <s v="AgroPrime"/>
    <s v="South America"/>
    <x v="3"/>
    <x v="0"/>
    <n v="1"/>
    <x v="2"/>
    <x v="6"/>
    <x v="2"/>
    <m/>
    <m/>
    <n v="2001"/>
    <s v="http://www.agroprime.com"/>
    <s v="No"/>
    <s v="No"/>
    <s v="No"/>
    <s v="No"/>
    <s v="Yes"/>
    <s v="Yes"/>
    <s v="Yes"/>
    <s v="No"/>
    <n v="0"/>
    <n v="0"/>
    <n v="0"/>
    <n v="0"/>
    <n v="1"/>
    <n v="1"/>
    <n v="1"/>
    <n v="0"/>
  </r>
  <r>
    <s v="Agroreports"/>
    <s v="South America"/>
    <x v="3"/>
    <x v="0"/>
    <n v="1"/>
    <x v="2"/>
    <x v="25"/>
    <x v="2"/>
    <m/>
    <m/>
    <n v="2012"/>
    <s v="http://www.agroreports.com"/>
    <s v="No"/>
    <s v="No"/>
    <s v="No"/>
    <s v="No"/>
    <s v="No"/>
    <s v="No"/>
    <s v="No"/>
    <s v="No"/>
    <n v="0"/>
    <n v="0"/>
    <n v="0"/>
    <n v="0"/>
    <n v="0"/>
    <n v="0"/>
    <n v="0"/>
    <n v="0"/>
  </r>
  <r>
    <s v="Agrosat"/>
    <s v="South America"/>
    <x v="3"/>
    <x v="0"/>
    <n v="1"/>
    <x v="0"/>
    <x v="22"/>
    <x v="0"/>
    <m/>
    <m/>
    <n v="2000"/>
    <s v="http://www.agrosat.cl"/>
    <s v="No"/>
    <s v="No"/>
    <s v="No"/>
    <s v="No"/>
    <s v="Yes"/>
    <s v="Yes"/>
    <s v="No"/>
    <s v="No"/>
    <n v="0"/>
    <n v="0"/>
    <n v="0"/>
    <n v="0"/>
    <n v="1"/>
    <n v="1"/>
    <n v="0"/>
    <n v="0"/>
  </r>
  <r>
    <s v="Agrosoft"/>
    <s v="South America"/>
    <x v="3"/>
    <x v="0"/>
    <n v="1"/>
    <x v="2"/>
    <x v="6"/>
    <x v="0"/>
    <m/>
    <m/>
    <s v="1990s"/>
    <s v="http://www.agrosoft.cl"/>
    <s v="No"/>
    <s v="No"/>
    <s v="No"/>
    <s v="No"/>
    <s v="No"/>
    <s v="No"/>
    <s v="No"/>
    <s v="No"/>
    <n v="0"/>
    <n v="0"/>
    <n v="0"/>
    <n v="0"/>
    <n v="0"/>
    <n v="0"/>
    <n v="0"/>
    <n v="0"/>
  </r>
  <r>
    <s v="AGUACONTROL"/>
    <s v="South America"/>
    <x v="3"/>
    <x v="0"/>
    <n v="1"/>
    <x v="3"/>
    <x v="7"/>
    <x v="0"/>
    <m/>
    <m/>
    <n v="2010"/>
    <s v="http://www.aguacontrol.cl"/>
    <s v="Yes"/>
    <s v="No"/>
    <s v="No"/>
    <s v="No"/>
    <s v="Yes"/>
    <s v="Yes"/>
    <s v="No"/>
    <s v="No"/>
    <n v="1"/>
    <n v="0"/>
    <n v="0"/>
    <n v="0"/>
    <n v="1"/>
    <n v="1"/>
    <n v="0"/>
    <n v="0"/>
  </r>
  <r>
    <s v="Andes Crop Science"/>
    <s v="South America"/>
    <x v="3"/>
    <x v="0"/>
    <n v="1"/>
    <x v="4"/>
    <x v="8"/>
    <x v="1"/>
    <m/>
    <m/>
    <n v="2016"/>
    <s v="http://www.andescropscience.com"/>
    <s v="No"/>
    <s v="No"/>
    <s v="Yes"/>
    <s v="No"/>
    <s v="No"/>
    <s v="No"/>
    <s v="No"/>
    <s v="No"/>
    <n v="0"/>
    <n v="0"/>
    <n v="1"/>
    <n v="0"/>
    <n v="0"/>
    <n v="0"/>
    <n v="0"/>
    <n v="0"/>
  </r>
  <r>
    <s v="Avance Biotecnologies"/>
    <s v="South America"/>
    <x v="3"/>
    <x v="0"/>
    <n v="1"/>
    <x v="4"/>
    <x v="8"/>
    <x v="2"/>
    <m/>
    <m/>
    <n v="2001"/>
    <s v="http://www.avancebt.com"/>
    <s v="No"/>
    <s v="No"/>
    <s v="No"/>
    <s v="No"/>
    <s v="No"/>
    <s v="No"/>
    <s v="No"/>
    <s v="No"/>
    <n v="0"/>
    <n v="0"/>
    <n v="0"/>
    <n v="0"/>
    <n v="0"/>
    <n v="0"/>
    <n v="0"/>
    <n v="0"/>
  </r>
  <r>
    <s v="Biogram"/>
    <s v="South America"/>
    <x v="3"/>
    <x v="0"/>
    <n v="1"/>
    <x v="4"/>
    <x v="8"/>
    <x v="2"/>
    <m/>
    <m/>
    <n v="2004"/>
    <s v="http://www.biogram.cl"/>
    <s v="No"/>
    <s v="No"/>
    <s v="No"/>
    <s v="No"/>
    <s v="No"/>
    <s v="No"/>
    <s v="No"/>
    <s v="No"/>
    <n v="0"/>
    <n v="0"/>
    <n v="0"/>
    <n v="0"/>
    <n v="0"/>
    <n v="0"/>
    <n v="0"/>
    <n v="0"/>
  </r>
  <r>
    <s v="BioInsumos Nativa"/>
    <s v="South America"/>
    <x v="3"/>
    <x v="0"/>
    <n v="1"/>
    <x v="4"/>
    <x v="8"/>
    <x v="2"/>
    <m/>
    <m/>
    <n v="2002"/>
    <s v="http://www.bionativa.cl"/>
    <s v="No"/>
    <s v="No"/>
    <s v="No"/>
    <s v="No"/>
    <s v="No"/>
    <s v="No"/>
    <s v="No"/>
    <s v="No"/>
    <n v="0"/>
    <n v="0"/>
    <n v="0"/>
    <n v="0"/>
    <n v="0"/>
    <n v="0"/>
    <n v="0"/>
    <n v="0"/>
  </r>
  <r>
    <s v="BioPacific"/>
    <s v="South America"/>
    <x v="3"/>
    <x v="0"/>
    <n v="1"/>
    <x v="4"/>
    <x v="8"/>
    <x v="2"/>
    <m/>
    <m/>
    <n v="2007"/>
    <s v="http://www.biopacific.cl"/>
    <s v="No"/>
    <s v="No"/>
    <s v="No"/>
    <s v="No"/>
    <s v="No"/>
    <s v="No"/>
    <s v="No"/>
    <s v="No"/>
    <n v="0"/>
    <n v="0"/>
    <n v="0"/>
    <n v="0"/>
    <n v="0"/>
    <n v="0"/>
    <n v="0"/>
    <n v="0"/>
  </r>
  <r>
    <s v="Bioticsol"/>
    <s v="South America"/>
    <x v="3"/>
    <x v="0"/>
    <n v="1"/>
    <x v="5"/>
    <x v="13"/>
    <x v="5"/>
    <m/>
    <m/>
    <n v="2015"/>
    <s v="http://www.bioticsol.com"/>
    <s v="No"/>
    <s v="No"/>
    <s v="No"/>
    <s v="No"/>
    <s v="No"/>
    <s v="No"/>
    <s v="No"/>
    <s v="No"/>
    <n v="0"/>
    <n v="0"/>
    <n v="0"/>
    <n v="0"/>
    <n v="0"/>
    <n v="0"/>
    <n v="0"/>
    <n v="0"/>
  </r>
  <r>
    <s v="Botanical Solutions - Botistrop"/>
    <s v="South America"/>
    <x v="3"/>
    <x v="0"/>
    <n v="1"/>
    <x v="4"/>
    <x v="8"/>
    <x v="2"/>
    <m/>
    <m/>
    <n v="2013"/>
    <s v="http://www.botanicalsolutions.cl"/>
    <s v="No"/>
    <s v="No"/>
    <s v="No"/>
    <s v="No"/>
    <s v="No"/>
    <s v="No"/>
    <s v="No"/>
    <s v="No"/>
    <n v="0"/>
    <n v="0"/>
    <n v="0"/>
    <n v="0"/>
    <n v="0"/>
    <n v="0"/>
    <n v="0"/>
    <n v="0"/>
  </r>
  <r>
    <s v="Captahydro"/>
    <s v="South America"/>
    <x v="3"/>
    <x v="0"/>
    <n v="1"/>
    <x v="6"/>
    <x v="36"/>
    <x v="0"/>
    <m/>
    <m/>
    <n v="2015"/>
    <s v="http://www.captahydro.com"/>
    <s v="Yes"/>
    <s v="No"/>
    <s v="No"/>
    <s v="No"/>
    <s v="Yes"/>
    <s v="Yes"/>
    <s v="Yes"/>
    <s v="No"/>
    <n v="1"/>
    <n v="0"/>
    <n v="0"/>
    <n v="0"/>
    <n v="1"/>
    <n v="1"/>
    <n v="1"/>
    <n v="0"/>
  </r>
  <r>
    <s v="Chile Botanics"/>
    <s v="South America"/>
    <x v="3"/>
    <x v="0"/>
    <n v="1"/>
    <x v="4"/>
    <x v="8"/>
    <x v="2"/>
    <m/>
    <m/>
    <n v="2011"/>
    <s v="http://www.chilebotanics.cl"/>
    <s v="No"/>
    <s v="No"/>
    <s v="No"/>
    <s v="No"/>
    <s v="No"/>
    <s v="No"/>
    <s v="No"/>
    <s v="No"/>
    <n v="0"/>
    <n v="0"/>
    <n v="0"/>
    <n v="0"/>
    <n v="0"/>
    <n v="0"/>
    <n v="0"/>
    <n v="0"/>
  </r>
  <r>
    <s v="Crop Monitor"/>
    <s v="South America"/>
    <x v="3"/>
    <x v="0"/>
    <n v="1"/>
    <x v="0"/>
    <x v="2"/>
    <x v="2"/>
    <m/>
    <m/>
    <s v="1990s"/>
    <s v="http://www.cropmonitor.cl"/>
    <s v="No"/>
    <s v="No"/>
    <s v="No"/>
    <s v="No"/>
    <s v="Yes"/>
    <s v="Yes"/>
    <s v="No"/>
    <s v="No"/>
    <n v="0"/>
    <n v="0"/>
    <n v="0"/>
    <n v="0"/>
    <n v="1"/>
    <n v="1"/>
    <n v="0"/>
    <n v="0"/>
  </r>
  <r>
    <s v="Ctrax"/>
    <s v="South America"/>
    <x v="3"/>
    <x v="0"/>
    <n v="1"/>
    <x v="5"/>
    <x v="13"/>
    <x v="5"/>
    <m/>
    <m/>
    <n v="2012"/>
    <s v="http://www.ctrax.info"/>
    <s v="No"/>
    <s v="No"/>
    <s v="No"/>
    <s v="No"/>
    <s v="Yes"/>
    <s v="No"/>
    <s v="No"/>
    <s v="No"/>
    <n v="0"/>
    <n v="0"/>
    <n v="0"/>
    <n v="0"/>
    <n v="1"/>
    <n v="0"/>
    <n v="0"/>
    <n v="0"/>
  </r>
  <r>
    <s v="Eco2mix"/>
    <s v="South America"/>
    <x v="3"/>
    <x v="0"/>
    <n v="1"/>
    <x v="3"/>
    <x v="7"/>
    <x v="2"/>
    <m/>
    <m/>
    <n v="2015"/>
    <s v="http://www.eco2mix.com"/>
    <s v="No"/>
    <s v="No"/>
    <s v="No"/>
    <s v="No"/>
    <s v="No"/>
    <s v="No"/>
    <s v="No"/>
    <s v="No"/>
    <n v="0"/>
    <n v="0"/>
    <n v="0"/>
    <n v="0"/>
    <n v="0"/>
    <n v="0"/>
    <n v="0"/>
    <n v="0"/>
  </r>
  <r>
    <s v="Ecomida"/>
    <s v="South America"/>
    <x v="3"/>
    <x v="0"/>
    <n v="1"/>
    <x v="7"/>
    <x v="34"/>
    <x v="5"/>
    <m/>
    <m/>
    <n v="2016"/>
    <s v="http://www.ecomida.cl"/>
    <s v="No"/>
    <s v="No"/>
    <s v="No"/>
    <s v="No"/>
    <s v="No"/>
    <s v="Yes"/>
    <s v="Yes"/>
    <s v="No"/>
    <n v="0"/>
    <n v="0"/>
    <n v="0"/>
    <n v="0"/>
    <n v="0"/>
    <n v="1"/>
    <n v="1"/>
    <n v="0"/>
  </r>
  <r>
    <s v="Fishextend"/>
    <s v="South America"/>
    <x v="3"/>
    <x v="0"/>
    <n v="1"/>
    <x v="0"/>
    <x v="0"/>
    <x v="8"/>
    <m/>
    <m/>
    <m/>
    <s v="http://www.fishextend.com"/>
    <s v="No"/>
    <s v="No"/>
    <s v="No"/>
    <s v="No"/>
    <s v="No"/>
    <s v="No"/>
    <s v="No"/>
    <s v="No"/>
    <n v="0"/>
    <n v="0"/>
    <n v="0"/>
    <n v="0"/>
    <n v="0"/>
    <n v="0"/>
    <n v="0"/>
    <n v="0"/>
  </r>
  <r>
    <s v="Frutidron"/>
    <s v="South America"/>
    <x v="3"/>
    <x v="1"/>
    <n v="0"/>
    <x v="3"/>
    <x v="11"/>
    <x v="2"/>
    <m/>
    <m/>
    <n v="2017"/>
    <s v="http://www.facebook.com/Frutidron"/>
    <s v="No"/>
    <s v="No"/>
    <s v="No"/>
    <s v="No"/>
    <s v="Yes"/>
    <s v="No"/>
    <s v="No"/>
    <s v="No"/>
    <n v="0"/>
    <n v="0"/>
    <n v="0"/>
    <n v="0"/>
    <n v="1"/>
    <n v="0"/>
    <n v="0"/>
    <n v="0"/>
  </r>
  <r>
    <s v="Hidrograss"/>
    <s v="South America"/>
    <x v="3"/>
    <x v="0"/>
    <n v="1"/>
    <x v="3"/>
    <x v="7"/>
    <x v="6"/>
    <m/>
    <m/>
    <n v="2015"/>
    <s v="http://www.hidrograss.com"/>
    <s v="No"/>
    <s v="No"/>
    <s v="No"/>
    <s v="No"/>
    <s v="Yes"/>
    <s v="No"/>
    <s v="No"/>
    <s v="No"/>
    <n v="0"/>
    <n v="0"/>
    <n v="0"/>
    <n v="0"/>
    <n v="1"/>
    <n v="0"/>
    <n v="0"/>
    <n v="0"/>
  </r>
  <r>
    <s v="Hubcrop"/>
    <s v="South America"/>
    <x v="3"/>
    <x v="0"/>
    <n v="1"/>
    <x v="2"/>
    <x v="6"/>
    <x v="2"/>
    <m/>
    <m/>
    <n v="2014"/>
    <s v="http://www.hubcrop.com"/>
    <s v="No"/>
    <s v="No"/>
    <s v="No"/>
    <s v="No"/>
    <s v="No"/>
    <s v="No"/>
    <s v="Yes"/>
    <s v="No"/>
    <n v="0"/>
    <n v="0"/>
    <n v="0"/>
    <n v="0"/>
    <n v="0"/>
    <n v="0"/>
    <n v="1"/>
    <n v="0"/>
  </r>
  <r>
    <s v="IctioBiotic"/>
    <s v="South America"/>
    <x v="3"/>
    <x v="0"/>
    <n v="1"/>
    <x v="4"/>
    <x v="35"/>
    <x v="8"/>
    <m/>
    <m/>
    <m/>
    <s v="http://www.ictiobiotic.com"/>
    <s v="No"/>
    <s v="No"/>
    <s v="No"/>
    <s v="No"/>
    <s v="No"/>
    <s v="No"/>
    <s v="No"/>
    <s v="No"/>
    <n v="0"/>
    <n v="0"/>
    <n v="0"/>
    <n v="0"/>
    <n v="0"/>
    <n v="0"/>
    <n v="0"/>
    <n v="0"/>
  </r>
  <r>
    <s v="Instacrops"/>
    <s v="South America"/>
    <x v="3"/>
    <x v="0"/>
    <n v="1"/>
    <x v="0"/>
    <x v="0"/>
    <x v="0"/>
    <m/>
    <m/>
    <n v="2014"/>
    <s v="http://www.instacrops.com"/>
    <s v="Yes"/>
    <s v="No"/>
    <s v="Yes"/>
    <s v="No"/>
    <s v="Yes"/>
    <s v="Yes"/>
    <s v="No"/>
    <s v="No"/>
    <n v="1"/>
    <n v="0"/>
    <n v="1"/>
    <n v="0"/>
    <n v="1"/>
    <n v="1"/>
    <n v="0"/>
    <n v="0"/>
  </r>
  <r>
    <s v="Intelag"/>
    <s v="South America"/>
    <x v="3"/>
    <x v="0"/>
    <n v="1"/>
    <x v="0"/>
    <x v="0"/>
    <x v="0"/>
    <m/>
    <m/>
    <n v="2015"/>
    <s v="http://www.intelag.net"/>
    <s v="Yes"/>
    <s v="Yes"/>
    <s v="Yes"/>
    <s v="No"/>
    <s v="Yes"/>
    <s v="Yes"/>
    <s v="Yes"/>
    <s v="No"/>
    <n v="1"/>
    <n v="1"/>
    <n v="1"/>
    <n v="0"/>
    <n v="1"/>
    <n v="1"/>
    <n v="1"/>
    <n v="0"/>
  </r>
  <r>
    <s v="Inveran"/>
    <s v="South America"/>
    <x v="3"/>
    <x v="0"/>
    <n v="1"/>
    <x v="4"/>
    <x v="8"/>
    <x v="0"/>
    <m/>
    <m/>
    <n v="2014"/>
    <s v="http://www.inverancorp.com"/>
    <s v="No"/>
    <s v="No"/>
    <s v="No"/>
    <s v="No"/>
    <s v="No"/>
    <s v="No"/>
    <s v="No"/>
    <s v="No"/>
    <n v="0"/>
    <n v="0"/>
    <n v="0"/>
    <n v="0"/>
    <n v="0"/>
    <n v="0"/>
    <n v="0"/>
    <n v="0"/>
  </r>
  <r>
    <s v="LemSystems"/>
    <s v="South America"/>
    <x v="3"/>
    <x v="0"/>
    <n v="1"/>
    <x v="0"/>
    <x v="0"/>
    <x v="2"/>
    <m/>
    <m/>
    <n v="2010"/>
    <s v="http://www.lemsystem.com"/>
    <s v="No"/>
    <s v="No"/>
    <s v="No"/>
    <s v="No"/>
    <s v="Yes"/>
    <s v="Yes"/>
    <s v="Yes"/>
    <s v="No"/>
    <n v="0"/>
    <n v="0"/>
    <n v="0"/>
    <n v="0"/>
    <n v="1"/>
    <n v="1"/>
    <n v="1"/>
    <n v="0"/>
  </r>
  <r>
    <s v="Likid (Aquacents)"/>
    <s v="South America"/>
    <x v="3"/>
    <x v="0"/>
    <n v="1"/>
    <x v="3"/>
    <x v="7"/>
    <x v="0"/>
    <m/>
    <m/>
    <n v="2018"/>
    <s v="http://www.likid.cl"/>
    <s v="No"/>
    <s v="No"/>
    <s v="No"/>
    <s v="No"/>
    <s v="No"/>
    <s v="No"/>
    <s v="No"/>
    <s v="No"/>
    <n v="0"/>
    <n v="0"/>
    <n v="0"/>
    <n v="0"/>
    <n v="0"/>
    <n v="0"/>
    <n v="0"/>
    <n v="0"/>
  </r>
  <r>
    <s v="Munani"/>
    <s v="South America"/>
    <x v="3"/>
    <x v="0"/>
    <n v="1"/>
    <x v="7"/>
    <x v="18"/>
    <x v="5"/>
    <m/>
    <m/>
    <n v="2014"/>
    <s v="http://www.munani.cl"/>
    <s v="No"/>
    <s v="No"/>
    <s v="No"/>
    <s v="No"/>
    <s v="No"/>
    <s v="No"/>
    <s v="No"/>
    <s v="No"/>
    <n v="0"/>
    <n v="0"/>
    <n v="0"/>
    <n v="0"/>
    <n v="0"/>
    <n v="0"/>
    <n v="0"/>
    <n v="0"/>
  </r>
  <r>
    <s v="neltu.me"/>
    <s v="South America"/>
    <x v="3"/>
    <x v="0"/>
    <n v="1"/>
    <x v="0"/>
    <x v="0"/>
    <x v="2"/>
    <m/>
    <m/>
    <n v="2018"/>
    <s v="http://www.neltu.me"/>
    <s v="Yes"/>
    <s v="Yes"/>
    <s v="No"/>
    <s v="No"/>
    <s v="Yes"/>
    <s v="Yes"/>
    <s v="No"/>
    <s v="No"/>
    <n v="1"/>
    <n v="1"/>
    <n v="0"/>
    <n v="0"/>
    <n v="1"/>
    <n v="1"/>
    <n v="0"/>
    <n v="0"/>
  </r>
  <r>
    <s v="NEOAG"/>
    <s v="South America"/>
    <x v="3"/>
    <x v="0"/>
    <n v="1"/>
    <x v="0"/>
    <x v="16"/>
    <x v="0"/>
    <m/>
    <m/>
    <n v="2004"/>
    <s v="http://www.neoag.net"/>
    <s v="Yes"/>
    <s v="No"/>
    <s v="No"/>
    <s v="No"/>
    <s v="Yes"/>
    <s v="Yes"/>
    <s v="No"/>
    <s v="No"/>
    <n v="1"/>
    <n v="0"/>
    <n v="0"/>
    <n v="0"/>
    <n v="1"/>
    <n v="1"/>
    <n v="0"/>
    <n v="0"/>
  </r>
  <r>
    <s v="NotCo"/>
    <s v="South America"/>
    <x v="3"/>
    <x v="0"/>
    <n v="1"/>
    <x v="7"/>
    <x v="18"/>
    <x v="5"/>
    <m/>
    <m/>
    <n v="2015"/>
    <s v="http://www.thenotcompany.com"/>
    <s v="No"/>
    <s v="No"/>
    <s v="Yes"/>
    <s v="No"/>
    <s v="No"/>
    <s v="No"/>
    <s v="No"/>
    <s v="No"/>
    <n v="0"/>
    <n v="0"/>
    <n v="1"/>
    <n v="0"/>
    <n v="0"/>
    <n v="0"/>
    <n v="0"/>
    <n v="0"/>
  </r>
  <r>
    <s v="Novalact Life Sciences"/>
    <s v="South America"/>
    <x v="3"/>
    <x v="0"/>
    <n v="1"/>
    <x v="7"/>
    <x v="24"/>
    <x v="5"/>
    <m/>
    <m/>
    <n v="2014"/>
    <s v="http://www.novalact.com"/>
    <s v="No"/>
    <s v="No"/>
    <s v="No"/>
    <s v="No"/>
    <s v="No"/>
    <s v="No"/>
    <s v="No"/>
    <s v="No"/>
    <n v="0"/>
    <n v="0"/>
    <n v="0"/>
    <n v="0"/>
    <n v="0"/>
    <n v="0"/>
    <n v="0"/>
    <n v="0"/>
  </r>
  <r>
    <s v="Pall Agrotechnology"/>
    <s v="South America"/>
    <x v="3"/>
    <x v="0"/>
    <n v="1"/>
    <x v="2"/>
    <x v="6"/>
    <x v="2"/>
    <m/>
    <m/>
    <s v="1990s"/>
    <s v="http://www.pall-agro.com"/>
    <s v="No"/>
    <s v="No"/>
    <s v="No"/>
    <s v="No"/>
    <s v="Yes"/>
    <s v="No"/>
    <s v="No"/>
    <s v="No"/>
    <n v="0"/>
    <n v="0"/>
    <n v="0"/>
    <n v="0"/>
    <n v="1"/>
    <n v="0"/>
    <n v="0"/>
    <n v="0"/>
  </r>
  <r>
    <s v="Phage Technologies S.A."/>
    <s v="South America"/>
    <x v="3"/>
    <x v="0"/>
    <n v="1"/>
    <x v="4"/>
    <x v="35"/>
    <x v="4"/>
    <s v="Dairy"/>
    <m/>
    <n v="2010"/>
    <s v="http://www.pht.cl"/>
    <s v="No"/>
    <s v="No"/>
    <s v="No"/>
    <s v="No"/>
    <s v="No"/>
    <s v="No"/>
    <s v="No"/>
    <s v="No"/>
    <n v="0"/>
    <n v="0"/>
    <n v="0"/>
    <n v="0"/>
    <n v="0"/>
    <n v="0"/>
    <n v="0"/>
    <n v="0"/>
  </r>
  <r>
    <s v="Polynatural"/>
    <s v="South America"/>
    <x v="3"/>
    <x v="0"/>
    <n v="1"/>
    <x v="5"/>
    <x v="39"/>
    <x v="2"/>
    <m/>
    <m/>
    <n v="2015"/>
    <s v="http://www.polynatural.cl"/>
    <s v="No"/>
    <s v="No"/>
    <s v="No"/>
    <s v="No"/>
    <s v="No"/>
    <s v="No"/>
    <s v="No"/>
    <s v="No"/>
    <n v="0"/>
    <n v="0"/>
    <n v="0"/>
    <n v="0"/>
    <n v="0"/>
    <n v="0"/>
    <n v="0"/>
    <n v="0"/>
  </r>
  <r>
    <s v="Protome"/>
    <s v="South America"/>
    <x v="3"/>
    <x v="0"/>
    <n v="1"/>
    <x v="5"/>
    <x v="13"/>
    <x v="0"/>
    <m/>
    <m/>
    <n v="2016"/>
    <s v="http://www.protome.cl"/>
    <s v="No"/>
    <s v="No"/>
    <s v="No"/>
    <s v="No"/>
    <s v="No"/>
    <s v="No"/>
    <s v="No"/>
    <s v="No"/>
    <n v="0"/>
    <n v="0"/>
    <n v="0"/>
    <n v="0"/>
    <n v="0"/>
    <n v="0"/>
    <n v="0"/>
    <n v="0"/>
  </r>
  <r>
    <s v="Reset Technologies"/>
    <s v="South America"/>
    <x v="3"/>
    <x v="0"/>
    <n v="1"/>
    <x v="2"/>
    <x v="6"/>
    <x v="0"/>
    <m/>
    <m/>
    <n v="2014"/>
    <s v="http://www.reset.cl"/>
    <s v="No"/>
    <s v="No"/>
    <s v="No"/>
    <s v="No"/>
    <s v="No"/>
    <s v="No"/>
    <s v="Yes"/>
    <s v="No"/>
    <n v="0"/>
    <n v="0"/>
    <n v="0"/>
    <n v="0"/>
    <n v="0"/>
    <n v="0"/>
    <n v="1"/>
    <n v="0"/>
  </r>
  <r>
    <s v="Rhizomics Biotech"/>
    <s v="South America"/>
    <x v="3"/>
    <x v="0"/>
    <n v="1"/>
    <x v="4"/>
    <x v="8"/>
    <x v="0"/>
    <m/>
    <m/>
    <n v="2015"/>
    <s v="http://www.rhizomicsbiotech.com"/>
    <s v="No"/>
    <s v="No"/>
    <s v="No"/>
    <s v="No"/>
    <s v="No"/>
    <s v="No"/>
    <s v="No"/>
    <s v="No"/>
    <n v="0"/>
    <n v="0"/>
    <n v="0"/>
    <n v="0"/>
    <n v="0"/>
    <n v="0"/>
    <n v="0"/>
    <n v="0"/>
  </r>
  <r>
    <s v="SmartHarvest"/>
    <s v="South America"/>
    <x v="3"/>
    <x v="0"/>
    <n v="1"/>
    <x v="3"/>
    <x v="11"/>
    <x v="2"/>
    <m/>
    <m/>
    <n v="2012"/>
    <s v="http://www.smartharvest.cl"/>
    <s v="Yes"/>
    <s v="No"/>
    <s v="No"/>
    <s v="No"/>
    <s v="Yes"/>
    <s v="Yes"/>
    <s v="Yes"/>
    <s v="No"/>
    <n v="1"/>
    <n v="0"/>
    <n v="0"/>
    <n v="0"/>
    <n v="1"/>
    <n v="1"/>
    <n v="1"/>
    <n v="0"/>
  </r>
  <r>
    <s v="SwineSmart"/>
    <s v="South America"/>
    <x v="3"/>
    <x v="0"/>
    <n v="1"/>
    <x v="0"/>
    <x v="16"/>
    <x v="4"/>
    <s v="Pork"/>
    <m/>
    <m/>
    <s v="http://www.swinesmart.com"/>
    <s v="Yes"/>
    <s v="No"/>
    <s v="No"/>
    <s v="No"/>
    <s v="No"/>
    <s v="No"/>
    <s v="No"/>
    <s v="No"/>
    <n v="1"/>
    <n v="0"/>
    <n v="0"/>
    <n v="0"/>
    <n v="0"/>
    <n v="0"/>
    <n v="0"/>
    <n v="0"/>
  </r>
  <r>
    <s v="TCIT Web Solutions"/>
    <s v="South America"/>
    <x v="3"/>
    <x v="0"/>
    <n v="1"/>
    <x v="2"/>
    <x v="6"/>
    <x v="2"/>
    <m/>
    <m/>
    <n v="2013"/>
    <s v="http://www.tcit.cl"/>
    <s v="Yes"/>
    <s v="No"/>
    <s v="No"/>
    <s v="No"/>
    <s v="No"/>
    <s v="No"/>
    <s v="No"/>
    <s v="No"/>
    <n v="1"/>
    <n v="0"/>
    <n v="0"/>
    <n v="0"/>
    <n v="0"/>
    <n v="0"/>
    <n v="0"/>
    <n v="0"/>
  </r>
  <r>
    <s v="Tecnovum"/>
    <s v="South America"/>
    <x v="3"/>
    <x v="0"/>
    <n v="1"/>
    <x v="0"/>
    <x v="16"/>
    <x v="0"/>
    <m/>
    <m/>
    <m/>
    <s v="http://www.tecnovum.cl"/>
    <s v="Yes"/>
    <s v="Yes"/>
    <s v="No"/>
    <s v="No"/>
    <s v="Yes"/>
    <s v="Yes"/>
    <s v="No"/>
    <s v="No"/>
    <n v="1"/>
    <n v="1"/>
    <n v="0"/>
    <n v="0"/>
    <n v="1"/>
    <n v="1"/>
    <n v="0"/>
    <n v="0"/>
  </r>
  <r>
    <s v="Top Harvest"/>
    <s v="South America"/>
    <x v="3"/>
    <x v="0"/>
    <n v="1"/>
    <x v="0"/>
    <x v="2"/>
    <x v="2"/>
    <m/>
    <m/>
    <n v="2008"/>
    <s v="http://www.topharvest.cl"/>
    <s v="No"/>
    <s v="No"/>
    <s v="No"/>
    <s v="No"/>
    <s v="Yes"/>
    <s v="Yes"/>
    <s v="Yes"/>
    <s v="No"/>
    <n v="0"/>
    <n v="0"/>
    <n v="0"/>
    <n v="0"/>
    <n v="1"/>
    <n v="1"/>
    <n v="1"/>
    <n v="0"/>
  </r>
  <r>
    <s v="UAV-IQ"/>
    <s v="South America"/>
    <x v="3"/>
    <x v="0"/>
    <n v="1"/>
    <x v="0"/>
    <x v="22"/>
    <x v="2"/>
    <m/>
    <m/>
    <n v="2015"/>
    <s v="http://www.uav-iq.farm"/>
    <s v="No"/>
    <s v="No"/>
    <s v="No"/>
    <s v="No"/>
    <s v="Yes"/>
    <s v="No"/>
    <s v="No"/>
    <s v="No"/>
    <n v="0"/>
    <n v="0"/>
    <n v="0"/>
    <n v="0"/>
    <n v="1"/>
    <n v="0"/>
    <n v="0"/>
    <n v="0"/>
  </r>
  <r>
    <s v="WiseConn"/>
    <s v="South America"/>
    <x v="3"/>
    <x v="0"/>
    <n v="1"/>
    <x v="3"/>
    <x v="7"/>
    <x v="2"/>
    <m/>
    <m/>
    <n v="2006"/>
    <s v="http://www.wiseconn.cl"/>
    <s v="Yes"/>
    <s v="No"/>
    <s v="No"/>
    <s v="No"/>
    <s v="Yes"/>
    <s v="Yes"/>
    <s v="No"/>
    <s v="No"/>
    <n v="1"/>
    <n v="0"/>
    <n v="0"/>
    <n v="0"/>
    <n v="1"/>
    <n v="1"/>
    <n v="0"/>
    <n v="0"/>
  </r>
  <r>
    <s v="Advector"/>
    <s v="South America"/>
    <x v="4"/>
    <x v="0"/>
    <n v="1"/>
    <x v="0"/>
    <x v="22"/>
    <x v="0"/>
    <m/>
    <m/>
    <n v="2010"/>
    <s v="http://www.advector.co"/>
    <s v="No"/>
    <s v="No"/>
    <s v="No"/>
    <s v="No"/>
    <s v="Yes"/>
    <s v="Yes"/>
    <s v="No"/>
    <s v="No"/>
    <n v="0"/>
    <n v="0"/>
    <n v="0"/>
    <n v="0"/>
    <n v="1"/>
    <n v="1"/>
    <n v="0"/>
    <n v="0"/>
  </r>
  <r>
    <s v="Agrapp"/>
    <s v="South America"/>
    <x v="4"/>
    <x v="0"/>
    <n v="1"/>
    <x v="1"/>
    <x v="5"/>
    <x v="0"/>
    <m/>
    <m/>
    <n v="2017"/>
    <s v="http://www.agrapp.co"/>
    <s v="No"/>
    <s v="No"/>
    <s v="No"/>
    <s v="No"/>
    <s v="No"/>
    <s v="No"/>
    <s v="No"/>
    <s v="No"/>
    <n v="0"/>
    <n v="0"/>
    <n v="0"/>
    <n v="0"/>
    <n v="0"/>
    <n v="0"/>
    <n v="0"/>
    <n v="0"/>
  </r>
  <r>
    <s v="Agro Market"/>
    <s v="South America"/>
    <x v="4"/>
    <x v="0"/>
    <n v="1"/>
    <x v="1"/>
    <x v="1"/>
    <x v="0"/>
    <m/>
    <m/>
    <n v="2012"/>
    <s v="http://www.agromk.com"/>
    <s v="No"/>
    <s v="No"/>
    <s v="No"/>
    <s v="No"/>
    <s v="No"/>
    <s v="No"/>
    <s v="No"/>
    <s v="No"/>
    <n v="0"/>
    <n v="0"/>
    <n v="0"/>
    <n v="0"/>
    <n v="0"/>
    <n v="0"/>
    <n v="0"/>
    <n v="0"/>
  </r>
  <r>
    <s v="Agrocontrol"/>
    <s v="South America"/>
    <x v="4"/>
    <x v="0"/>
    <n v="1"/>
    <x v="2"/>
    <x v="6"/>
    <x v="0"/>
    <m/>
    <m/>
    <n v="2014"/>
    <s v="http://www.cetoco.com"/>
    <s v="No"/>
    <s v="No"/>
    <s v="No"/>
    <s v="No"/>
    <s v="No"/>
    <s v="Yes"/>
    <s v="Yes"/>
    <s v="No"/>
    <n v="0"/>
    <n v="0"/>
    <n v="0"/>
    <n v="0"/>
    <n v="0"/>
    <n v="1"/>
    <n v="1"/>
    <n v="0"/>
  </r>
  <r>
    <s v="AgroLevels"/>
    <s v="South America"/>
    <x v="4"/>
    <x v="0"/>
    <n v="1"/>
    <x v="2"/>
    <x v="6"/>
    <x v="0"/>
    <m/>
    <m/>
    <n v="2014"/>
    <s v="http://www.agrolevels.com"/>
    <s v="No"/>
    <s v="No"/>
    <s v="No"/>
    <s v="No"/>
    <s v="No"/>
    <s v="No"/>
    <s v="Yes"/>
    <s v="No"/>
    <n v="0"/>
    <n v="0"/>
    <n v="0"/>
    <n v="0"/>
    <n v="0"/>
    <n v="0"/>
    <n v="1"/>
    <n v="0"/>
  </r>
  <r>
    <s v="Agromall"/>
    <s v="South America"/>
    <x v="4"/>
    <x v="0"/>
    <n v="1"/>
    <x v="1"/>
    <x v="1"/>
    <x v="0"/>
    <m/>
    <m/>
    <n v="2014"/>
    <s v="http://www.agromall.com"/>
    <s v="No"/>
    <s v="No"/>
    <s v="No"/>
    <s v="No"/>
    <s v="No"/>
    <s v="No"/>
    <s v="No"/>
    <s v="No"/>
    <n v="0"/>
    <n v="0"/>
    <n v="0"/>
    <n v="0"/>
    <n v="0"/>
    <n v="0"/>
    <n v="0"/>
    <n v="0"/>
  </r>
  <r>
    <s v="Agrowin"/>
    <s v="South America"/>
    <x v="4"/>
    <x v="0"/>
    <n v="1"/>
    <x v="2"/>
    <x v="6"/>
    <x v="0"/>
    <m/>
    <m/>
    <m/>
    <s v="http://www.agrowin.com"/>
    <s v="No"/>
    <s v="No"/>
    <s v="No"/>
    <s v="No"/>
    <s v="No"/>
    <s v="No"/>
    <s v="No"/>
    <s v="No"/>
    <n v="0"/>
    <n v="0"/>
    <n v="0"/>
    <n v="0"/>
    <n v="0"/>
    <n v="0"/>
    <n v="0"/>
    <n v="0"/>
  </r>
  <r>
    <s v="Agruppa"/>
    <s v="South America"/>
    <x v="4"/>
    <x v="0"/>
    <n v="1"/>
    <x v="1"/>
    <x v="1"/>
    <x v="6"/>
    <m/>
    <m/>
    <n v="2015"/>
    <s v="http://www.agruppa.co"/>
    <s v="No"/>
    <s v="No"/>
    <s v="No"/>
    <s v="No"/>
    <s v="No"/>
    <s v="No"/>
    <s v="Yes"/>
    <s v="No"/>
    <n v="0"/>
    <n v="0"/>
    <n v="0"/>
    <n v="0"/>
    <n v="0"/>
    <n v="0"/>
    <n v="1"/>
    <n v="0"/>
  </r>
  <r>
    <s v="Bialtec"/>
    <s v="South America"/>
    <x v="4"/>
    <x v="0"/>
    <n v="1"/>
    <x v="7"/>
    <x v="30"/>
    <x v="5"/>
    <m/>
    <m/>
    <n v="2011"/>
    <s v="http://www.bialtec.co"/>
    <s v="No"/>
    <s v="No"/>
    <s v="No"/>
    <s v="No"/>
    <s v="No"/>
    <s v="No"/>
    <s v="No"/>
    <s v="No"/>
    <n v="0"/>
    <n v="0"/>
    <n v="0"/>
    <n v="0"/>
    <n v="0"/>
    <n v="0"/>
    <n v="0"/>
    <n v="0"/>
  </r>
  <r>
    <s v="Coffee Agenda"/>
    <s v="South America"/>
    <x v="4"/>
    <x v="0"/>
    <n v="1"/>
    <x v="2"/>
    <x v="6"/>
    <x v="7"/>
    <m/>
    <s v="Coffee"/>
    <n v="2015"/>
    <s v="http://www.buxtar.co/agenda-cafetera"/>
    <s v="No"/>
    <s v="No"/>
    <s v="No"/>
    <s v="No"/>
    <s v="No"/>
    <s v="No"/>
    <s v="Yes"/>
    <s v="No"/>
    <n v="0"/>
    <n v="0"/>
    <n v="0"/>
    <n v="0"/>
    <n v="0"/>
    <n v="0"/>
    <n v="1"/>
    <n v="0"/>
  </r>
  <r>
    <s v="Comerxión - Software de Gestión Piscícola"/>
    <s v="South America"/>
    <x v="4"/>
    <x v="0"/>
    <n v="1"/>
    <x v="2"/>
    <x v="6"/>
    <x v="8"/>
    <m/>
    <m/>
    <n v="2017"/>
    <s v="http://www.sistemasgp.com"/>
    <s v="No"/>
    <s v="No"/>
    <s v="No"/>
    <s v="No"/>
    <s v="No"/>
    <s v="No"/>
    <s v="No"/>
    <s v="No"/>
    <n v="0"/>
    <n v="0"/>
    <n v="0"/>
    <n v="0"/>
    <n v="0"/>
    <n v="0"/>
    <n v="0"/>
    <n v="0"/>
  </r>
  <r>
    <s v="Comproagro"/>
    <s v="South America"/>
    <x v="4"/>
    <x v="0"/>
    <n v="1"/>
    <x v="1"/>
    <x v="1"/>
    <x v="6"/>
    <m/>
    <m/>
    <n v="2014"/>
    <s v="http://www.comproagro.com"/>
    <s v="No"/>
    <s v="No"/>
    <s v="No"/>
    <s v="No"/>
    <s v="No"/>
    <s v="No"/>
    <s v="No"/>
    <s v="No"/>
    <n v="0"/>
    <n v="0"/>
    <n v="0"/>
    <n v="0"/>
    <n v="0"/>
    <n v="0"/>
    <n v="0"/>
    <n v="0"/>
  </r>
  <r>
    <s v="Croper"/>
    <s v="South America"/>
    <x v="4"/>
    <x v="0"/>
    <n v="1"/>
    <x v="1"/>
    <x v="1"/>
    <x v="0"/>
    <m/>
    <m/>
    <n v="2016"/>
    <s v="http://www.croper.co"/>
    <s v="No"/>
    <s v="No"/>
    <s v="No"/>
    <s v="No"/>
    <s v="No"/>
    <s v="No"/>
    <s v="No"/>
    <s v="No"/>
    <n v="0"/>
    <n v="0"/>
    <n v="0"/>
    <n v="0"/>
    <n v="0"/>
    <n v="0"/>
    <n v="0"/>
    <n v="0"/>
  </r>
  <r>
    <s v="Cultivando Futuro"/>
    <s v="South America"/>
    <x v="4"/>
    <x v="0"/>
    <n v="1"/>
    <x v="1"/>
    <x v="1"/>
    <x v="0"/>
    <m/>
    <m/>
    <n v="2017"/>
    <s v="http://www.cultivandofuturo.com"/>
    <s v="No"/>
    <s v="No"/>
    <s v="No"/>
    <s v="No"/>
    <s v="No"/>
    <s v="No"/>
    <s v="No"/>
    <s v="No"/>
    <n v="0"/>
    <n v="0"/>
    <n v="0"/>
    <n v="0"/>
    <n v="0"/>
    <n v="0"/>
    <n v="0"/>
    <n v="0"/>
  </r>
  <r>
    <s v="Ecotecma"/>
    <s v="South America"/>
    <x v="4"/>
    <x v="0"/>
    <n v="1"/>
    <x v="2"/>
    <x v="6"/>
    <x v="0"/>
    <m/>
    <m/>
    <n v="2014"/>
    <s v="http://www.ecotecma.com.co"/>
    <s v="No"/>
    <s v="No"/>
    <s v="No"/>
    <s v="No"/>
    <s v="No"/>
    <s v="No"/>
    <s v="No"/>
    <s v="No"/>
    <n v="0"/>
    <n v="0"/>
    <n v="0"/>
    <n v="0"/>
    <n v="0"/>
    <n v="0"/>
    <n v="0"/>
    <n v="0"/>
  </r>
  <r>
    <s v="Farmapp"/>
    <s v="South America"/>
    <x v="4"/>
    <x v="0"/>
    <n v="1"/>
    <x v="0"/>
    <x v="2"/>
    <x v="7"/>
    <m/>
    <m/>
    <n v="2011"/>
    <s v="http://www.farmappweb.com"/>
    <s v="Yes"/>
    <s v="Yes"/>
    <s v="No"/>
    <s v="No"/>
    <s v="Yes"/>
    <s v="Yes"/>
    <s v="Yes"/>
    <s v="No"/>
    <n v="1"/>
    <n v="1"/>
    <n v="0"/>
    <n v="0"/>
    <n v="1"/>
    <n v="1"/>
    <n v="1"/>
    <n v="0"/>
  </r>
  <r>
    <s v="Frubana"/>
    <s v="South America"/>
    <x v="4"/>
    <x v="0"/>
    <n v="1"/>
    <x v="7"/>
    <x v="21"/>
    <x v="6"/>
    <m/>
    <m/>
    <n v="2018"/>
    <s v="http://www.frubana.com"/>
    <s v="No"/>
    <s v="No"/>
    <s v="No"/>
    <s v="No"/>
    <s v="No"/>
    <s v="Yes"/>
    <s v="Yes"/>
    <s v="No"/>
    <n v="0"/>
    <n v="0"/>
    <n v="0"/>
    <n v="0"/>
    <n v="0"/>
    <n v="1"/>
    <n v="1"/>
    <n v="0"/>
  </r>
  <r>
    <s v="Grou"/>
    <s v="South America"/>
    <x v="4"/>
    <x v="0"/>
    <n v="1"/>
    <x v="7"/>
    <x v="21"/>
    <x v="6"/>
    <m/>
    <m/>
    <n v="2015"/>
    <s v="http://www.groulatam.com"/>
    <s v="No"/>
    <s v="No"/>
    <s v="No"/>
    <s v="No"/>
    <s v="No"/>
    <s v="No"/>
    <s v="No"/>
    <s v="No"/>
    <n v="0"/>
    <n v="0"/>
    <n v="0"/>
    <n v="0"/>
    <n v="0"/>
    <n v="0"/>
    <n v="0"/>
    <n v="0"/>
  </r>
  <r>
    <s v="IncluirTec"/>
    <s v="South America"/>
    <x v="4"/>
    <x v="0"/>
    <n v="1"/>
    <x v="1"/>
    <x v="5"/>
    <x v="0"/>
    <m/>
    <m/>
    <n v="2015"/>
    <s v="http://www.incluirtec.co"/>
    <s v="No"/>
    <s v="No"/>
    <s v="No"/>
    <s v="No"/>
    <s v="No"/>
    <s v="No"/>
    <s v="Yes"/>
    <s v="No"/>
    <n v="0"/>
    <n v="0"/>
    <n v="0"/>
    <n v="0"/>
    <n v="0"/>
    <n v="0"/>
    <n v="1"/>
    <n v="0"/>
  </r>
  <r>
    <s v="Lynks"/>
    <s v="South America"/>
    <x v="4"/>
    <x v="0"/>
    <n v="1"/>
    <x v="0"/>
    <x v="0"/>
    <x v="0"/>
    <m/>
    <m/>
    <n v="2010"/>
    <s v="http://www.lynks.com.co"/>
    <s v="Yes"/>
    <s v="No"/>
    <s v="No"/>
    <s v="No"/>
    <s v="Yes"/>
    <s v="Yes"/>
    <s v="Yes"/>
    <s v="No"/>
    <n v="1"/>
    <n v="0"/>
    <n v="0"/>
    <n v="0"/>
    <n v="1"/>
    <n v="1"/>
    <n v="1"/>
    <n v="0"/>
  </r>
  <r>
    <s v="Mercadoni"/>
    <s v="South America"/>
    <x v="4"/>
    <x v="0"/>
    <n v="1"/>
    <x v="7"/>
    <x v="40"/>
    <x v="5"/>
    <m/>
    <m/>
    <n v="2015"/>
    <s v="http://www.mercadoni.com.co"/>
    <s v="No"/>
    <s v="No"/>
    <s v="No"/>
    <s v="No"/>
    <s v="No"/>
    <s v="No"/>
    <s v="Yes"/>
    <s v="No"/>
    <n v="0"/>
    <n v="0"/>
    <n v="0"/>
    <n v="0"/>
    <n v="0"/>
    <n v="0"/>
    <n v="1"/>
    <n v="0"/>
  </r>
  <r>
    <s v="Siembraviva"/>
    <s v="South America"/>
    <x v="4"/>
    <x v="0"/>
    <n v="1"/>
    <x v="7"/>
    <x v="21"/>
    <x v="6"/>
    <m/>
    <m/>
    <n v="2013"/>
    <s v="http://www.siembraviva.com"/>
    <s v="No"/>
    <s v="No"/>
    <s v="No"/>
    <s v="No"/>
    <s v="No"/>
    <s v="No"/>
    <s v="Yes"/>
    <s v="No"/>
    <n v="0"/>
    <n v="0"/>
    <n v="0"/>
    <n v="0"/>
    <n v="0"/>
    <n v="0"/>
    <n v="1"/>
    <n v="0"/>
  </r>
  <r>
    <s v="Simple Agri"/>
    <s v="South America"/>
    <x v="4"/>
    <x v="0"/>
    <n v="1"/>
    <x v="2"/>
    <x v="6"/>
    <x v="0"/>
    <m/>
    <m/>
    <n v="2014"/>
    <s v="http://www.simpleagri.com"/>
    <s v="No"/>
    <s v="No"/>
    <s v="No"/>
    <s v="No"/>
    <s v="No"/>
    <s v="No"/>
    <s v="No"/>
    <s v="No"/>
    <n v="0"/>
    <n v="0"/>
    <n v="0"/>
    <n v="0"/>
    <n v="0"/>
    <n v="0"/>
    <n v="0"/>
    <n v="0"/>
  </r>
  <r>
    <s v="Sioma"/>
    <s v="South America"/>
    <x v="4"/>
    <x v="0"/>
    <n v="1"/>
    <x v="0"/>
    <x v="0"/>
    <x v="2"/>
    <m/>
    <m/>
    <n v="2015"/>
    <s v="http://www.siomapp.com"/>
    <s v="Yes"/>
    <s v="No"/>
    <s v="No"/>
    <s v="No"/>
    <s v="Yes"/>
    <s v="Yes"/>
    <s v="No"/>
    <s v="No"/>
    <n v="1"/>
    <n v="0"/>
    <n v="0"/>
    <n v="0"/>
    <n v="1"/>
    <n v="1"/>
    <n v="0"/>
    <n v="0"/>
  </r>
  <r>
    <s v="Sobiotech"/>
    <s v="South America"/>
    <x v="4"/>
    <x v="0"/>
    <n v="1"/>
    <x v="4"/>
    <x v="8"/>
    <x v="0"/>
    <m/>
    <m/>
    <n v="2009"/>
    <s v="http://www.sobiotech.co"/>
    <s v="No"/>
    <s v="No"/>
    <s v="No"/>
    <s v="No"/>
    <s v="No"/>
    <s v="No"/>
    <s v="No"/>
    <s v="No"/>
    <n v="0"/>
    <n v="0"/>
    <n v="0"/>
    <n v="0"/>
    <n v="0"/>
    <n v="0"/>
    <n v="0"/>
    <n v="0"/>
  </r>
  <r>
    <s v="Ura.Farm"/>
    <s v="South America"/>
    <x v="4"/>
    <x v="0"/>
    <n v="1"/>
    <x v="0"/>
    <x v="22"/>
    <x v="0"/>
    <m/>
    <m/>
    <n v="2014"/>
    <s v="http://www.ura.farm"/>
    <s v="No"/>
    <s v="No"/>
    <s v="No"/>
    <s v="No"/>
    <s v="Yes"/>
    <s v="Yes"/>
    <s v="No"/>
    <s v="No"/>
    <n v="0"/>
    <n v="0"/>
    <n v="0"/>
    <n v="0"/>
    <n v="1"/>
    <n v="1"/>
    <n v="0"/>
    <n v="0"/>
  </r>
  <r>
    <s v="Waruwa"/>
    <s v="South America"/>
    <x v="4"/>
    <x v="0"/>
    <n v="1"/>
    <x v="7"/>
    <x v="21"/>
    <x v="6"/>
    <m/>
    <m/>
    <n v="2018"/>
    <s v="http://www.waruwa.com"/>
    <s v="No"/>
    <s v="No"/>
    <s v="No"/>
    <s v="No"/>
    <s v="No"/>
    <s v="No"/>
    <s v="Yes"/>
    <s v="No"/>
    <n v="0"/>
    <n v="0"/>
    <n v="0"/>
    <n v="0"/>
    <n v="0"/>
    <n v="0"/>
    <n v="1"/>
    <n v="0"/>
  </r>
  <r>
    <s v="ClearLeaf"/>
    <s v="Central America"/>
    <x v="5"/>
    <x v="0"/>
    <n v="1"/>
    <x v="4"/>
    <x v="8"/>
    <x v="2"/>
    <m/>
    <m/>
    <n v="2017"/>
    <s v="http://www.clearagro.com"/>
    <s v="No"/>
    <s v="No"/>
    <s v="No"/>
    <s v="No"/>
    <s v="No"/>
    <s v="No"/>
    <s v="No"/>
    <s v="No"/>
    <n v="0"/>
    <n v="0"/>
    <n v="0"/>
    <n v="0"/>
    <n v="0"/>
    <n v="0"/>
    <n v="0"/>
    <n v="0"/>
  </r>
  <r>
    <s v="RemoraXYZ"/>
    <s v="Central America"/>
    <x v="5"/>
    <x v="0"/>
    <n v="1"/>
    <x v="0"/>
    <x v="16"/>
    <x v="8"/>
    <m/>
    <m/>
    <n v="2016"/>
    <s v="http://www.remoraxyz.com"/>
    <s v="Yes"/>
    <s v="No"/>
    <s v="No"/>
    <s v="No"/>
    <s v="Yes"/>
    <s v="Yes"/>
    <s v="Yes"/>
    <s v="No"/>
    <n v="1"/>
    <n v="0"/>
    <n v="0"/>
    <n v="0"/>
    <n v="1"/>
    <n v="1"/>
    <n v="1"/>
    <n v="0"/>
  </r>
  <r>
    <s v="AgroScan"/>
    <s v="South America"/>
    <x v="6"/>
    <x v="0"/>
    <n v="1"/>
    <x v="0"/>
    <x v="22"/>
    <x v="0"/>
    <m/>
    <m/>
    <n v="2015"/>
    <s v="http://www.agroscan.ec"/>
    <s v="No"/>
    <s v="No"/>
    <s v="No"/>
    <s v="No"/>
    <s v="Yes"/>
    <s v="No"/>
    <s v="No"/>
    <s v="No"/>
    <n v="0"/>
    <n v="0"/>
    <n v="0"/>
    <n v="0"/>
    <n v="1"/>
    <n v="0"/>
    <n v="0"/>
    <n v="0"/>
  </r>
  <r>
    <s v="Bitpro"/>
    <s v="Central America"/>
    <x v="7"/>
    <x v="0"/>
    <n v="1"/>
    <x v="2"/>
    <x v="6"/>
    <x v="2"/>
    <s v="Coffee"/>
    <m/>
    <n v="2018"/>
    <s v="not available"/>
    <s v="No"/>
    <s v="No"/>
    <s v="No"/>
    <s v="No"/>
    <s v="No"/>
    <s v="No"/>
    <s v="Yes"/>
    <s v="No"/>
    <n v="0"/>
    <n v="0"/>
    <n v="0"/>
    <n v="0"/>
    <n v="0"/>
    <n v="0"/>
    <n v="1"/>
    <n v="0"/>
  </r>
  <r>
    <s v="Chispa Rural"/>
    <s v="Central America"/>
    <x v="7"/>
    <x v="0"/>
    <n v="1"/>
    <x v="2"/>
    <x v="3"/>
    <x v="0"/>
    <m/>
    <m/>
    <n v="2017"/>
    <s v="http://www.chisparural.gt"/>
    <s v="No"/>
    <s v="No"/>
    <s v="No"/>
    <s v="No"/>
    <s v="No"/>
    <s v="No"/>
    <s v="No"/>
    <s v="No"/>
    <n v="0"/>
    <n v="0"/>
    <n v="0"/>
    <n v="0"/>
    <n v="0"/>
    <n v="0"/>
    <n v="0"/>
    <n v="0"/>
  </r>
  <r>
    <s v="Affogato Network"/>
    <s v="Central America"/>
    <x v="8"/>
    <x v="0"/>
    <n v="1"/>
    <x v="1"/>
    <x v="1"/>
    <x v="2"/>
    <s v="Coffee"/>
    <m/>
    <n v="2018"/>
    <s v="http://www.affogatonetwork.com"/>
    <s v="No"/>
    <s v="No"/>
    <s v="No"/>
    <s v="Yes"/>
    <s v="No"/>
    <s v="No"/>
    <s v="No"/>
    <s v="No"/>
    <n v="0"/>
    <n v="0"/>
    <n v="0"/>
    <n v="1"/>
    <n v="0"/>
    <n v="0"/>
    <n v="0"/>
    <n v="0"/>
  </r>
  <r>
    <s v="Pyflor"/>
    <s v="Central America"/>
    <x v="8"/>
    <x v="0"/>
    <n v="1"/>
    <x v="8"/>
    <x v="20"/>
    <x v="6"/>
    <m/>
    <m/>
    <n v="2009"/>
    <s v="http://www.pyflor.hn"/>
    <s v="No"/>
    <s v="No"/>
    <s v="No"/>
    <s v="No"/>
    <s v="No"/>
    <s v="No"/>
    <s v="No"/>
    <s v="No"/>
    <n v="0"/>
    <n v="0"/>
    <n v="0"/>
    <n v="0"/>
    <n v="0"/>
    <n v="0"/>
    <n v="0"/>
    <n v="0"/>
  </r>
  <r>
    <s v="Agrocentral"/>
    <s v="Central America"/>
    <x v="9"/>
    <x v="0"/>
    <n v="1"/>
    <x v="1"/>
    <x v="1"/>
    <x v="6"/>
    <m/>
    <m/>
    <n v="2014"/>
    <s v="http://www.agrocentral.co"/>
    <s v="No"/>
    <s v="No"/>
    <s v="No"/>
    <s v="No"/>
    <s v="No"/>
    <s v="No"/>
    <s v="Yes"/>
    <s v="No"/>
    <n v="0"/>
    <n v="0"/>
    <n v="0"/>
    <n v="0"/>
    <n v="0"/>
    <n v="0"/>
    <n v="1"/>
    <n v="0"/>
  </r>
  <r>
    <s v="Farm Credibly"/>
    <s v="Central America"/>
    <x v="9"/>
    <x v="0"/>
    <n v="1"/>
    <x v="1"/>
    <x v="5"/>
    <x v="0"/>
    <m/>
    <m/>
    <n v="2018"/>
    <s v="http://www.farmcredibly.com"/>
    <s v="No"/>
    <s v="No"/>
    <s v="No"/>
    <s v="No"/>
    <s v="No"/>
    <s v="No"/>
    <s v="No"/>
    <s v="No"/>
    <n v="0"/>
    <n v="0"/>
    <n v="0"/>
    <n v="0"/>
    <n v="0"/>
    <n v="0"/>
    <n v="0"/>
    <n v="0"/>
  </r>
  <r>
    <s v="Revofarm"/>
    <s v="Central America"/>
    <x v="9"/>
    <x v="0"/>
    <n v="1"/>
    <x v="2"/>
    <x v="25"/>
    <x v="6"/>
    <m/>
    <m/>
    <n v="2015"/>
    <s v="http://www.revofarm.com"/>
    <s v="No"/>
    <s v="No"/>
    <s v="No"/>
    <s v="No"/>
    <s v="No"/>
    <s v="No"/>
    <s v="No"/>
    <s v="No"/>
    <n v="0"/>
    <n v="0"/>
    <n v="0"/>
    <n v="0"/>
    <n v="0"/>
    <n v="0"/>
    <n v="0"/>
    <n v="0"/>
  </r>
  <r>
    <s v="Agribest"/>
    <s v="North America (Mexico)"/>
    <x v="10"/>
    <x v="0"/>
    <n v="1"/>
    <x v="4"/>
    <x v="8"/>
    <x v="2"/>
    <m/>
    <m/>
    <n v="2013"/>
    <s v="http://www.agribest.com.mx"/>
    <s v="No"/>
    <s v="No"/>
    <s v="No"/>
    <s v="No"/>
    <s v="No"/>
    <s v="No"/>
    <s v="No"/>
    <s v="No"/>
    <n v="0"/>
    <n v="0"/>
    <n v="0"/>
    <n v="0"/>
    <n v="0"/>
    <n v="0"/>
    <n v="0"/>
    <n v="0"/>
  </r>
  <r>
    <s v="Agrimercante"/>
    <s v="North America (Mexico)"/>
    <x v="10"/>
    <x v="0"/>
    <n v="1"/>
    <x v="2"/>
    <x v="25"/>
    <x v="6"/>
    <m/>
    <m/>
    <n v="2018"/>
    <s v="http://www.agrimercante.com"/>
    <s v="No"/>
    <s v="No"/>
    <s v="No"/>
    <s v="No"/>
    <s v="No"/>
    <s v="No"/>
    <s v="Yes"/>
    <s v="No"/>
    <n v="0"/>
    <n v="0"/>
    <n v="0"/>
    <n v="0"/>
    <n v="0"/>
    <n v="0"/>
    <n v="1"/>
    <n v="0"/>
  </r>
  <r>
    <s v="Agron Solutions"/>
    <s v="North America (Mexico)"/>
    <x v="10"/>
    <x v="0"/>
    <n v="1"/>
    <x v="0"/>
    <x v="28"/>
    <x v="0"/>
    <m/>
    <m/>
    <n v="2016"/>
    <s v=" http://www.agronsolutions.com"/>
    <s v="No"/>
    <s v="No"/>
    <s v="No"/>
    <s v="No"/>
    <s v="Yes"/>
    <s v="Yes"/>
    <s v="No"/>
    <s v="No"/>
    <n v="0"/>
    <n v="0"/>
    <n v="0"/>
    <n v="0"/>
    <n v="1"/>
    <n v="1"/>
    <n v="0"/>
    <n v="0"/>
  </r>
  <r>
    <s v="AGROPRO"/>
    <s v="North America (Mexico)"/>
    <x v="10"/>
    <x v="0"/>
    <n v="1"/>
    <x v="0"/>
    <x v="2"/>
    <x v="0"/>
    <m/>
    <m/>
    <m/>
    <s v="http://www.agropro.mx"/>
    <s v="No"/>
    <s v="Yes"/>
    <s v="Yes"/>
    <s v="No"/>
    <s v="Yes"/>
    <s v="No"/>
    <s v="No"/>
    <s v="No"/>
    <n v="0"/>
    <n v="1"/>
    <n v="1"/>
    <n v="0"/>
    <n v="1"/>
    <n v="0"/>
    <n v="0"/>
    <n v="0"/>
  </r>
  <r>
    <s v="Biofabrica Siglo XXI"/>
    <s v="North America (Mexico)"/>
    <x v="10"/>
    <x v="0"/>
    <n v="1"/>
    <x v="4"/>
    <x v="8"/>
    <x v="2"/>
    <m/>
    <m/>
    <n v="2004"/>
    <s v="http://www.biofabrica.com.mx"/>
    <s v="No"/>
    <s v="No"/>
    <s v="No"/>
    <s v="No"/>
    <s v="No"/>
    <s v="No"/>
    <s v="No"/>
    <s v="No"/>
    <n v="0"/>
    <n v="0"/>
    <n v="0"/>
    <n v="0"/>
    <n v="0"/>
    <n v="0"/>
    <n v="0"/>
    <n v="0"/>
  </r>
  <r>
    <s v="Biomex"/>
    <s v="North America (Mexico)"/>
    <x v="10"/>
    <x v="0"/>
    <n v="1"/>
    <x v="7"/>
    <x v="32"/>
    <x v="5"/>
    <m/>
    <m/>
    <n v="2005"/>
    <s v="http://www.biomexalgae.com"/>
    <s v="No"/>
    <s v="No"/>
    <s v="No"/>
    <s v="No"/>
    <s v="No"/>
    <s v="No"/>
    <s v="No"/>
    <s v="No"/>
    <n v="0"/>
    <n v="0"/>
    <n v="0"/>
    <n v="0"/>
    <n v="0"/>
    <n v="0"/>
    <n v="0"/>
    <n v="0"/>
  </r>
  <r>
    <s v="DerTek"/>
    <s v="North America (Mexico)"/>
    <x v="10"/>
    <x v="0"/>
    <n v="1"/>
    <x v="6"/>
    <x v="15"/>
    <x v="3"/>
    <m/>
    <m/>
    <n v="2013"/>
    <s v="http://www.dertek.com.mx"/>
    <s v="No"/>
    <s v="No"/>
    <s v="No"/>
    <s v="No"/>
    <s v="No"/>
    <s v="No"/>
    <s v="No"/>
    <s v="No"/>
    <n v="0"/>
    <n v="0"/>
    <n v="0"/>
    <n v="0"/>
    <n v="0"/>
    <n v="0"/>
    <n v="0"/>
    <n v="0"/>
  </r>
  <r>
    <s v="Eat Limmo"/>
    <s v="North America (Mexico)"/>
    <x v="10"/>
    <x v="0"/>
    <n v="1"/>
    <x v="7"/>
    <x v="24"/>
    <x v="5"/>
    <m/>
    <m/>
    <n v="2013"/>
    <m/>
    <s v="No"/>
    <s v="No"/>
    <s v="No"/>
    <s v="No"/>
    <s v="No"/>
    <s v="No"/>
    <s v="No"/>
    <s v="No"/>
    <n v="0"/>
    <n v="0"/>
    <n v="0"/>
    <n v="0"/>
    <n v="0"/>
    <n v="0"/>
    <n v="0"/>
    <n v="0"/>
  </r>
  <r>
    <s v="GeniusFoods"/>
    <s v="North America (Mexico)"/>
    <x v="10"/>
    <x v="0"/>
    <n v="1"/>
    <x v="7"/>
    <x v="24"/>
    <x v="5"/>
    <m/>
    <m/>
    <n v="2014"/>
    <s v="http://www.geniusfoods.co"/>
    <s v="No"/>
    <s v="No"/>
    <s v="No"/>
    <s v="No"/>
    <s v="No"/>
    <s v="No"/>
    <s v="No"/>
    <s v="No"/>
    <n v="0"/>
    <n v="0"/>
    <n v="0"/>
    <n v="0"/>
    <n v="0"/>
    <n v="0"/>
    <n v="0"/>
    <n v="0"/>
  </r>
  <r>
    <s v="HeartBest"/>
    <s v="North America (Mexico)"/>
    <x v="10"/>
    <x v="0"/>
    <n v="1"/>
    <x v="7"/>
    <x v="18"/>
    <x v="5"/>
    <m/>
    <m/>
    <n v="2016"/>
    <s v="http://www.heartbestfoods.com"/>
    <s v="No"/>
    <s v="No"/>
    <s v="No"/>
    <s v="No"/>
    <s v="No"/>
    <s v="No"/>
    <s v="No"/>
    <s v="No"/>
    <n v="0"/>
    <n v="0"/>
    <n v="0"/>
    <n v="0"/>
    <n v="0"/>
    <n v="0"/>
    <n v="0"/>
    <n v="0"/>
  </r>
  <r>
    <s v="Lluvia sólida"/>
    <s v="North America (Mexico)"/>
    <x v="10"/>
    <x v="0"/>
    <n v="1"/>
    <x v="8"/>
    <x v="41"/>
    <x v="0"/>
    <m/>
    <m/>
    <n v="2002"/>
    <s v="http://www.lluviasolida.com.mx"/>
    <s v="No"/>
    <s v="No"/>
    <s v="No"/>
    <s v="No"/>
    <s v="No"/>
    <s v="No"/>
    <s v="No"/>
    <s v="No"/>
    <n v="0"/>
    <n v="0"/>
    <n v="0"/>
    <n v="0"/>
    <n v="0"/>
    <n v="0"/>
    <n v="0"/>
    <n v="0"/>
  </r>
  <r>
    <s v="Luxelare"/>
    <s v="North America (Mexico)"/>
    <x v="10"/>
    <x v="0"/>
    <n v="1"/>
    <x v="0"/>
    <x v="2"/>
    <x v="0"/>
    <m/>
    <m/>
    <n v="2012"/>
    <s v="http://www.luxelare.com"/>
    <s v="No"/>
    <s v="No"/>
    <s v="No"/>
    <s v="No"/>
    <s v="Yes"/>
    <s v="Yes"/>
    <s v="Yes"/>
    <s v="No"/>
    <n v="0"/>
    <n v="0"/>
    <n v="0"/>
    <n v="0"/>
    <n v="1"/>
    <n v="1"/>
    <n v="1"/>
    <n v="0"/>
  </r>
  <r>
    <s v="Preemar"/>
    <s v="North America (Mexico)"/>
    <x v="10"/>
    <x v="0"/>
    <n v="1"/>
    <x v="0"/>
    <x v="16"/>
    <x v="8"/>
    <m/>
    <m/>
    <m/>
    <s v="http://www.preemar.mx"/>
    <s v="Yes"/>
    <s v="No"/>
    <s v="No"/>
    <s v="No"/>
    <s v="Yes"/>
    <s v="No"/>
    <s v="Yes "/>
    <s v="No"/>
    <n v="1"/>
    <n v="0"/>
    <n v="0"/>
    <n v="0"/>
    <n v="1"/>
    <n v="0"/>
    <n v="0"/>
    <n v="0"/>
  </r>
  <r>
    <s v="Red Maceta"/>
    <s v="North America (Mexico)"/>
    <x v="10"/>
    <x v="0"/>
    <n v="1"/>
    <x v="7"/>
    <x v="21"/>
    <x v="6"/>
    <m/>
    <m/>
    <n v="2016"/>
    <s v="https://www.redmaceta.com"/>
    <s v="No"/>
    <s v="No"/>
    <s v="No"/>
    <s v="No"/>
    <s v="No"/>
    <s v="No"/>
    <s v="Yes"/>
    <s v="No"/>
    <n v="0"/>
    <n v="0"/>
    <n v="0"/>
    <n v="0"/>
    <n v="0"/>
    <n v="0"/>
    <n v="1"/>
    <n v="0"/>
  </r>
  <r>
    <s v="Solena Verde"/>
    <s v="North America (Mexico)"/>
    <x v="10"/>
    <x v="0"/>
    <n v="1"/>
    <x v="4"/>
    <x v="8"/>
    <x v="0"/>
    <m/>
    <m/>
    <n v="2015"/>
    <s v="http://www.solenaverde.com"/>
    <s v="No"/>
    <s v="No"/>
    <s v="No"/>
    <s v="No"/>
    <s v="No"/>
    <s v="No"/>
    <s v="No"/>
    <s v="No"/>
    <n v="0"/>
    <n v="0"/>
    <n v="0"/>
    <n v="0"/>
    <n v="0"/>
    <n v="0"/>
    <n v="0"/>
    <n v="0"/>
  </r>
  <r>
    <s v="Sprouders"/>
    <s v="North America (Mexico)"/>
    <x v="10"/>
    <x v="0"/>
    <n v="1"/>
    <x v="1"/>
    <x v="1"/>
    <x v="6"/>
    <m/>
    <m/>
    <n v="2013"/>
    <s v="http://www.sprouders.com"/>
    <s v="No"/>
    <s v="No"/>
    <s v="No"/>
    <s v="No"/>
    <s v="No"/>
    <s v="No"/>
    <s v="Yes"/>
    <s v="No"/>
    <n v="0"/>
    <n v="0"/>
    <n v="0"/>
    <n v="0"/>
    <n v="0"/>
    <n v="0"/>
    <n v="1"/>
    <n v="0"/>
  </r>
  <r>
    <s v="Tierra del Monte"/>
    <s v="North America (Mexico)"/>
    <x v="10"/>
    <x v="0"/>
    <n v="1"/>
    <x v="4"/>
    <x v="8"/>
    <x v="0"/>
    <m/>
    <m/>
    <n v="2015"/>
    <s v="http://www.tierrademonte.com"/>
    <s v="No"/>
    <s v="No"/>
    <s v="No"/>
    <s v="No"/>
    <s v="No"/>
    <s v="No"/>
    <s v="No"/>
    <s v="No"/>
    <n v="0"/>
    <n v="0"/>
    <n v="0"/>
    <n v="0"/>
    <n v="0"/>
    <n v="0"/>
    <n v="0"/>
    <n v="0"/>
  </r>
  <r>
    <s v="Evolo"/>
    <s v="Central America"/>
    <x v="11"/>
    <x v="0"/>
    <n v="1"/>
    <x v="0"/>
    <x v="2"/>
    <x v="0"/>
    <m/>
    <m/>
    <n v="2010"/>
    <s v="http://www.evolo.online"/>
    <s v="No"/>
    <s v="No"/>
    <s v="No"/>
    <s v="No"/>
    <s v="Yes"/>
    <s v="Yes"/>
    <s v="No"/>
    <s v="No"/>
    <n v="0"/>
    <n v="0"/>
    <n v="0"/>
    <n v="0"/>
    <n v="1"/>
    <n v="1"/>
    <n v="0"/>
    <n v="0"/>
  </r>
  <r>
    <s v="Advanced Biocontrollers"/>
    <s v="Central America"/>
    <x v="12"/>
    <x v="0"/>
    <n v="1"/>
    <x v="4"/>
    <x v="8"/>
    <x v="0"/>
    <m/>
    <m/>
    <m/>
    <s v="http://www.abiocontrollers.com"/>
    <s v="No"/>
    <s v="No"/>
    <s v="No"/>
    <s v="No"/>
    <s v="No"/>
    <s v="No"/>
    <s v="No"/>
    <s v="No"/>
    <n v="0"/>
    <n v="0"/>
    <n v="0"/>
    <n v="0"/>
    <n v="0"/>
    <n v="0"/>
    <n v="0"/>
    <n v="0"/>
  </r>
  <r>
    <s v="Agrobiológicos de Panamá"/>
    <s v="Central America"/>
    <x v="12"/>
    <x v="0"/>
    <n v="1"/>
    <x v="4"/>
    <x v="8"/>
    <x v="0"/>
    <m/>
    <m/>
    <n v="2014"/>
    <s v="http://www.agrobiologicosdepanama.com"/>
    <s v="No"/>
    <s v="No"/>
    <s v="No"/>
    <s v="No"/>
    <s v="No"/>
    <s v="No"/>
    <s v="No"/>
    <s v="No"/>
    <n v="0"/>
    <n v="0"/>
    <n v="0"/>
    <n v="0"/>
    <n v="0"/>
    <n v="0"/>
    <n v="0"/>
    <n v="0"/>
  </r>
  <r>
    <s v="A&amp;S Tecnologias"/>
    <s v="Central America"/>
    <x v="12"/>
    <x v="0"/>
    <n v="1"/>
    <x v="0"/>
    <x v="16"/>
    <x v="0"/>
    <m/>
    <m/>
    <m/>
    <s v="http://www.aystecnologias.com"/>
    <s v="Yes"/>
    <s v="No"/>
    <s v="No"/>
    <s v="No"/>
    <s v="Yes"/>
    <s v="No"/>
    <s v="No"/>
    <s v="No"/>
    <n v="1"/>
    <n v="0"/>
    <n v="0"/>
    <n v="0"/>
    <n v="1"/>
    <n v="0"/>
    <n v="0"/>
    <n v="0"/>
  </r>
  <r>
    <s v="Sustentap"/>
    <s v="South America"/>
    <x v="13"/>
    <x v="0"/>
    <n v="1"/>
    <x v="0"/>
    <x v="2"/>
    <x v="0"/>
    <m/>
    <m/>
    <n v="2011"/>
    <s v="http://www.sustentap.com.py"/>
    <s v="No"/>
    <s v="No"/>
    <s v="No"/>
    <s v="No"/>
    <s v="No"/>
    <s v="No"/>
    <s v="No"/>
    <s v="No"/>
    <n v="0"/>
    <n v="0"/>
    <n v="0"/>
    <n v="0"/>
    <n v="0"/>
    <n v="0"/>
    <n v="0"/>
    <n v="0"/>
  </r>
  <r>
    <s v="Agromarketing"/>
    <s v="South America"/>
    <x v="13"/>
    <x v="0"/>
    <n v="1"/>
    <x v="2"/>
    <x v="6"/>
    <x v="0"/>
    <m/>
    <m/>
    <n v="2008"/>
    <s v="http://www.agromarketing.com.py"/>
    <s v="No"/>
    <s v="No"/>
    <s v="No"/>
    <s v="No"/>
    <s v="No"/>
    <s v="No"/>
    <s v="No"/>
    <s v="No"/>
    <n v="0"/>
    <n v="0"/>
    <n v="0"/>
    <n v="0"/>
    <n v="0"/>
    <n v="0"/>
    <n v="0"/>
    <n v="0"/>
  </r>
  <r>
    <s v="Agrintell"/>
    <s v="South America"/>
    <x v="14"/>
    <x v="0"/>
    <n v="1"/>
    <x v="0"/>
    <x v="16"/>
    <x v="0"/>
    <m/>
    <m/>
    <n v="2017"/>
    <s v="http://www.agrintell.com"/>
    <s v="Yes"/>
    <s v="No"/>
    <s v="No"/>
    <s v="No"/>
    <s v="Yes"/>
    <s v="Yes"/>
    <s v="No"/>
    <s v="No"/>
    <n v="1"/>
    <n v="0"/>
    <n v="0"/>
    <n v="0"/>
    <n v="1"/>
    <n v="1"/>
    <n v="0"/>
    <n v="0"/>
  </r>
  <r>
    <s v="Agrocredit Peru"/>
    <s v="South America"/>
    <x v="14"/>
    <x v="0"/>
    <n v="1"/>
    <x v="1"/>
    <x v="5"/>
    <x v="0"/>
    <m/>
    <m/>
    <n v="2017"/>
    <s v="http://www.agrocredit.pe"/>
    <s v="No"/>
    <s v="No"/>
    <s v="No"/>
    <s v="No"/>
    <s v="No"/>
    <s v="No"/>
    <s v="No"/>
    <s v="No"/>
    <n v="0"/>
    <n v="0"/>
    <n v="0"/>
    <n v="0"/>
    <n v="0"/>
    <n v="0"/>
    <n v="0"/>
    <n v="0"/>
  </r>
  <r>
    <s v="Agroinvesting"/>
    <s v="South America"/>
    <x v="14"/>
    <x v="0"/>
    <n v="1"/>
    <x v="1"/>
    <x v="5"/>
    <x v="0"/>
    <m/>
    <m/>
    <n v="2018"/>
    <s v="http://www.agroinvesting.lat"/>
    <s v="No"/>
    <s v="No"/>
    <s v="No"/>
    <s v="No"/>
    <s v="No"/>
    <s v="No"/>
    <s v="No"/>
    <s v="No"/>
    <n v="0"/>
    <n v="0"/>
    <n v="0"/>
    <n v="0"/>
    <n v="0"/>
    <n v="0"/>
    <n v="0"/>
    <n v="0"/>
  </r>
  <r>
    <s v="Bio Natural Solutions Peru"/>
    <s v="South America"/>
    <x v="14"/>
    <x v="0"/>
    <n v="1"/>
    <x v="5"/>
    <x v="39"/>
    <x v="2"/>
    <m/>
    <m/>
    <n v="2016"/>
    <s v="http://www.bionatsolutions.com"/>
    <s v="No"/>
    <s v="No"/>
    <s v="No"/>
    <s v="No"/>
    <s v="No"/>
    <s v="No"/>
    <s v="No"/>
    <s v="No"/>
    <n v="0"/>
    <n v="0"/>
    <n v="0"/>
    <n v="0"/>
    <n v="0"/>
    <n v="0"/>
    <n v="0"/>
    <n v="0"/>
  </r>
  <r>
    <s v="Conectagro"/>
    <s v="South America"/>
    <x v="14"/>
    <x v="0"/>
    <n v="1"/>
    <x v="7"/>
    <x v="34"/>
    <x v="5"/>
    <m/>
    <m/>
    <m/>
    <s v="http://www.conectagro.com"/>
    <s v="No"/>
    <s v="No"/>
    <s v="No"/>
    <s v="No"/>
    <s v="No"/>
    <s v="No"/>
    <s v="No"/>
    <s v="No"/>
    <n v="0"/>
    <n v="0"/>
    <n v="0"/>
    <n v="0"/>
    <n v="0"/>
    <n v="0"/>
    <n v="0"/>
    <n v="0"/>
  </r>
  <r>
    <s v="DMS Peru"/>
    <s v="South America"/>
    <x v="14"/>
    <x v="0"/>
    <n v="1"/>
    <x v="2"/>
    <x v="6"/>
    <x v="2"/>
    <m/>
    <m/>
    <m/>
    <s v="http://www.dms.com.pe"/>
    <s v="No"/>
    <s v="No"/>
    <s v="No"/>
    <s v="No"/>
    <s v="No"/>
    <s v="No"/>
    <s v="No"/>
    <s v="No"/>
    <n v="0"/>
    <n v="0"/>
    <n v="0"/>
    <n v="0"/>
    <n v="0"/>
    <n v="0"/>
    <n v="0"/>
    <n v="0"/>
  </r>
  <r>
    <s v="Foodbox"/>
    <s v="South America"/>
    <x v="14"/>
    <x v="0"/>
    <n v="1"/>
    <x v="7"/>
    <x v="34"/>
    <x v="5"/>
    <m/>
    <m/>
    <n v="2015"/>
    <s v="http://www.foodbox.pe"/>
    <s v="No"/>
    <s v="No"/>
    <s v="No"/>
    <s v="No"/>
    <s v="No"/>
    <s v="No"/>
    <s v="No"/>
    <s v="No"/>
    <n v="0"/>
    <n v="0"/>
    <n v="0"/>
    <n v="0"/>
    <n v="0"/>
    <n v="0"/>
    <n v="0"/>
    <n v="0"/>
  </r>
  <r>
    <s v="Freshmart"/>
    <s v="South America"/>
    <x v="14"/>
    <x v="0"/>
    <n v="1"/>
    <x v="7"/>
    <x v="34"/>
    <x v="5"/>
    <m/>
    <m/>
    <n v="2015"/>
    <s v="http://www.freshmart.pe"/>
    <s v="No"/>
    <s v="No"/>
    <s v="No"/>
    <s v="No"/>
    <s v="No"/>
    <s v="No"/>
    <s v="Yes"/>
    <s v="No"/>
    <n v="0"/>
    <n v="0"/>
    <n v="0"/>
    <n v="0"/>
    <n v="0"/>
    <n v="0"/>
    <n v="1"/>
    <n v="0"/>
  </r>
  <r>
    <s v="Jellyfish Biorobotics"/>
    <s v="South America"/>
    <x v="14"/>
    <x v="0"/>
    <n v="1"/>
    <x v="4"/>
    <x v="42"/>
    <x v="8"/>
    <m/>
    <m/>
    <m/>
    <s v="http://www.jellyfish-biorobotics.com"/>
    <s v="Yes"/>
    <s v="No"/>
    <s v="No"/>
    <s v="No"/>
    <s v="Yes"/>
    <s v="Yes"/>
    <s v="No"/>
    <s v="Yes"/>
    <n v="1"/>
    <n v="0"/>
    <n v="0"/>
    <n v="0"/>
    <n v="1"/>
    <n v="1"/>
    <n v="0"/>
    <n v="1"/>
  </r>
  <r>
    <s v="Nisira"/>
    <s v="South America"/>
    <x v="14"/>
    <x v="0"/>
    <n v="1"/>
    <x v="2"/>
    <x v="6"/>
    <x v="0"/>
    <m/>
    <m/>
    <m/>
    <s v="http://www.nisira.com.pe"/>
    <s v="No"/>
    <s v="No"/>
    <s v="No"/>
    <s v="No"/>
    <s v="No"/>
    <s v="No"/>
    <s v="No"/>
    <s v="No"/>
    <n v="0"/>
    <n v="0"/>
    <n v="0"/>
    <n v="0"/>
    <n v="0"/>
    <n v="0"/>
    <n v="0"/>
    <n v="0"/>
  </r>
  <r>
    <s v="Qaira"/>
    <s v="South America"/>
    <x v="14"/>
    <x v="0"/>
    <n v="1"/>
    <x v="0"/>
    <x v="22"/>
    <x v="0"/>
    <m/>
    <m/>
    <n v="2015"/>
    <s v="http://www.qairadrones.com"/>
    <s v="No"/>
    <s v="No"/>
    <s v="No"/>
    <s v="No"/>
    <s v="Yes"/>
    <s v="No"/>
    <s v="No"/>
    <s v="No"/>
    <n v="0"/>
    <n v="0"/>
    <n v="0"/>
    <n v="0"/>
    <n v="1"/>
    <n v="0"/>
    <n v="0"/>
    <n v="0"/>
  </r>
  <r>
    <s v="RITEC"/>
    <s v="South America"/>
    <x v="14"/>
    <x v="0"/>
    <n v="1"/>
    <x v="0"/>
    <x v="16"/>
    <x v="2"/>
    <m/>
    <m/>
    <n v="2008"/>
    <s v="http://www.ritec.com.pe"/>
    <s v="Yes"/>
    <s v="No"/>
    <s v="No"/>
    <s v="No"/>
    <s v="Yes"/>
    <s v="No"/>
    <s v="No"/>
    <s v="No"/>
    <n v="1"/>
    <n v="0"/>
    <n v="0"/>
    <n v="0"/>
    <n v="1"/>
    <n v="0"/>
    <n v="0"/>
    <n v="0"/>
  </r>
  <r>
    <s v="Sinba"/>
    <s v="South America"/>
    <x v="14"/>
    <x v="0"/>
    <n v="1"/>
    <x v="6"/>
    <x v="23"/>
    <x v="5"/>
    <m/>
    <m/>
    <n v="2016"/>
    <s v="http://www.sinba.pe"/>
    <s v="No"/>
    <s v="No"/>
    <s v="No"/>
    <s v="No"/>
    <s v="No"/>
    <s v="No"/>
    <s v="No"/>
    <s v="No"/>
    <n v="0"/>
    <n v="0"/>
    <n v="0"/>
    <n v="0"/>
    <n v="0"/>
    <n v="0"/>
    <n v="0"/>
    <n v="0"/>
  </r>
  <r>
    <s v="SinergiaTech - Agros"/>
    <s v="South America"/>
    <x v="14"/>
    <x v="0"/>
    <n v="1"/>
    <x v="0"/>
    <x v="2"/>
    <x v="2"/>
    <m/>
    <m/>
    <n v="2015"/>
    <s v="http://www.sinergia4.tech"/>
    <s v="Yes"/>
    <s v="Yes"/>
    <s v="Yes"/>
    <s v="No"/>
    <s v="Yes"/>
    <s v="Yes"/>
    <s v="No"/>
    <s v="No"/>
    <n v="1"/>
    <n v="1"/>
    <n v="1"/>
    <n v="0"/>
    <n v="1"/>
    <n v="1"/>
    <n v="0"/>
    <n v="0"/>
  </r>
  <r>
    <s v="Space Ag"/>
    <s v="South America"/>
    <x v="14"/>
    <x v="0"/>
    <n v="1"/>
    <x v="0"/>
    <x v="2"/>
    <x v="2"/>
    <m/>
    <m/>
    <n v="2017"/>
    <s v="http://www.spaceag.co"/>
    <s v="No"/>
    <s v="Yes"/>
    <s v="Yes"/>
    <s v="No"/>
    <s v="Yes"/>
    <s v="Yes"/>
    <s v="No"/>
    <s v="No"/>
    <n v="0"/>
    <n v="1"/>
    <n v="1"/>
    <n v="0"/>
    <n v="1"/>
    <n v="1"/>
    <n v="0"/>
    <n v="0"/>
  </r>
  <r>
    <s v="Spacedat"/>
    <s v="South America"/>
    <x v="14"/>
    <x v="0"/>
    <n v="1"/>
    <x v="0"/>
    <x v="2"/>
    <x v="0"/>
    <m/>
    <m/>
    <n v="2016"/>
    <s v="http://www.spacedat.com"/>
    <s v="No"/>
    <s v="Yes"/>
    <s v="Yes"/>
    <s v="No"/>
    <s v="Yes"/>
    <s v="Yes"/>
    <s v="No"/>
    <s v="No"/>
    <n v="0"/>
    <n v="1"/>
    <n v="1"/>
    <n v="0"/>
    <n v="1"/>
    <n v="1"/>
    <n v="0"/>
    <n v="0"/>
  </r>
  <r>
    <s v="Yupibots"/>
    <s v="South America"/>
    <x v="14"/>
    <x v="0"/>
    <n v="1"/>
    <x v="3"/>
    <x v="11"/>
    <x v="2"/>
    <m/>
    <m/>
    <m/>
    <s v="http://www.yupibots.com"/>
    <s v="Yes"/>
    <s v="No"/>
    <s v="Yes"/>
    <s v="No"/>
    <s v="Yes"/>
    <s v="Yes"/>
    <s v="No"/>
    <s v="Yes"/>
    <n v="1"/>
    <n v="0"/>
    <n v="1"/>
    <n v="0"/>
    <n v="1"/>
    <n v="1"/>
    <n v="0"/>
    <n v="1"/>
  </r>
  <r>
    <s v="D' Market Movers"/>
    <s v="Central America"/>
    <x v="15"/>
    <x v="0"/>
    <n v="1"/>
    <x v="7"/>
    <x v="34"/>
    <x v="5"/>
    <m/>
    <m/>
    <m/>
    <s v="http://www.dmarketmovers.com"/>
    <s v="No"/>
    <s v="No"/>
    <s v="No"/>
    <s v="No"/>
    <s v="No"/>
    <s v="No"/>
    <s v="No"/>
    <s v="No"/>
    <n v="0"/>
    <n v="0"/>
    <n v="0"/>
    <n v="0"/>
    <n v="0"/>
    <n v="0"/>
    <n v="0"/>
    <n v="0"/>
  </r>
  <r>
    <s v="Agromote"/>
    <s v="South America"/>
    <x v="16"/>
    <x v="1"/>
    <n v="0"/>
    <x v="0"/>
    <x v="0"/>
    <x v="4"/>
    <s v="Cattle"/>
    <m/>
    <n v="2015"/>
    <s v="http://www.sistema-mu.com"/>
    <s v="No"/>
    <s v="No"/>
    <s v="No"/>
    <s v="No"/>
    <s v="No"/>
    <s v="No"/>
    <s v="No"/>
    <s v="No"/>
    <n v="0"/>
    <n v="0"/>
    <n v="0"/>
    <n v="0"/>
    <n v="0"/>
    <n v="0"/>
    <n v="0"/>
    <n v="0"/>
  </r>
  <r>
    <s v="Agronóstico"/>
    <s v="South America"/>
    <x v="16"/>
    <x v="0"/>
    <n v="1"/>
    <x v="0"/>
    <x v="2"/>
    <x v="0"/>
    <m/>
    <m/>
    <n v="2015"/>
    <s v="http://www.agronostico.com"/>
    <s v="No"/>
    <s v="Yes"/>
    <s v="Yes"/>
    <s v="No"/>
    <s v="Yes"/>
    <s v="Yes"/>
    <s v="No"/>
    <s v="No"/>
    <n v="0"/>
    <n v="1"/>
    <n v="1"/>
    <n v="0"/>
    <n v="1"/>
    <n v="1"/>
    <n v="0"/>
    <n v="0"/>
  </r>
  <r>
    <s v="Agrotrack"/>
    <s v="South America"/>
    <x v="16"/>
    <x v="0"/>
    <n v="1"/>
    <x v="0"/>
    <x v="0"/>
    <x v="1"/>
    <m/>
    <m/>
    <m/>
    <s v="http://www.agrotrack.uy"/>
    <s v="No"/>
    <s v="No"/>
    <s v="No"/>
    <s v="No"/>
    <s v="Yes"/>
    <s v="Yes"/>
    <s v="No"/>
    <s v="No"/>
    <n v="0"/>
    <n v="0"/>
    <n v="0"/>
    <n v="0"/>
    <n v="1"/>
    <n v="1"/>
    <n v="0"/>
    <n v="0"/>
  </r>
  <r>
    <s v="CampoMercado"/>
    <s v="South America"/>
    <x v="16"/>
    <x v="0"/>
    <n v="1"/>
    <x v="1"/>
    <x v="1"/>
    <x v="4"/>
    <s v="Cattle"/>
    <m/>
    <n v="2016"/>
    <s v="http://www.campomercado.com"/>
    <s v="No"/>
    <s v="No"/>
    <s v="No"/>
    <s v="No"/>
    <s v="No"/>
    <s v="No"/>
    <s v="No"/>
    <s v="No"/>
    <n v="0"/>
    <n v="0"/>
    <n v="0"/>
    <n v="0"/>
    <n v="0"/>
    <n v="0"/>
    <n v="0"/>
    <n v="0"/>
  </r>
  <r>
    <s v="Drone.UY"/>
    <s v="South America"/>
    <x v="16"/>
    <x v="0"/>
    <n v="1"/>
    <x v="0"/>
    <x v="2"/>
    <x v="0"/>
    <m/>
    <m/>
    <n v="2015"/>
    <s v="http://www.drone.uy"/>
    <s v="No"/>
    <s v="No"/>
    <s v="No"/>
    <s v="No"/>
    <s v="Yes"/>
    <s v="No"/>
    <s v="No"/>
    <s v="No"/>
    <n v="0"/>
    <n v="0"/>
    <n v="0"/>
    <n v="0"/>
    <n v="1"/>
    <n v="0"/>
    <n v="0"/>
    <n v="0"/>
  </r>
  <r>
    <s v="Ganado360"/>
    <s v="South America"/>
    <x v="16"/>
    <x v="0"/>
    <n v="1"/>
    <x v="1"/>
    <x v="1"/>
    <x v="4"/>
    <s v="Cattle"/>
    <m/>
    <n v="2016"/>
    <s v="http://www.ganado360.com.uy"/>
    <s v="No"/>
    <s v="No"/>
    <s v="No"/>
    <s v="No"/>
    <s v="No"/>
    <s v="No"/>
    <s v="No"/>
    <s v="No"/>
    <n v="0"/>
    <n v="0"/>
    <n v="0"/>
    <n v="0"/>
    <n v="0"/>
    <n v="0"/>
    <n v="0"/>
    <n v="0"/>
  </r>
  <r>
    <s v="IEE tech - Chipsafer"/>
    <s v="South America"/>
    <x v="16"/>
    <x v="0"/>
    <n v="1"/>
    <x v="0"/>
    <x v="16"/>
    <x v="4"/>
    <s v="Dairy"/>
    <m/>
    <n v="2014"/>
    <s v="http://www.ieetech.com"/>
    <s v="Yes"/>
    <s v="No"/>
    <s v="No"/>
    <s v="No"/>
    <s v="No"/>
    <s v="No"/>
    <s v="No"/>
    <s v="No"/>
    <n v="1"/>
    <n v="0"/>
    <n v="0"/>
    <n v="0"/>
    <n v="0"/>
    <n v="0"/>
    <n v="0"/>
    <n v="0"/>
  </r>
  <r>
    <s v="Irricontrol"/>
    <s v="South America"/>
    <x v="16"/>
    <x v="0"/>
    <n v="1"/>
    <x v="3"/>
    <x v="7"/>
    <x v="0"/>
    <m/>
    <m/>
    <m/>
    <s v="http://www.irricontrol.com.uy"/>
    <s v="Yes"/>
    <s v="No"/>
    <s v="Yes"/>
    <s v="No"/>
    <s v="Yes"/>
    <s v="Yes"/>
    <s v="Yes"/>
    <s v="No"/>
    <n v="1"/>
    <n v="0"/>
    <n v="1"/>
    <n v="0"/>
    <n v="1"/>
    <n v="1"/>
    <n v="1"/>
    <n v="0"/>
  </r>
  <r>
    <s v="Krooping"/>
    <s v="South America"/>
    <x v="16"/>
    <x v="0"/>
    <n v="1"/>
    <x v="2"/>
    <x v="6"/>
    <x v="0"/>
    <m/>
    <m/>
    <n v="2017"/>
    <s v="http://www.krooping.com"/>
    <s v="No"/>
    <s v="No"/>
    <s v="No"/>
    <s v="No"/>
    <s v="No"/>
    <s v="No"/>
    <s v="No"/>
    <s v="No"/>
    <n v="0"/>
    <n v="0"/>
    <n v="0"/>
    <n v="0"/>
    <n v="0"/>
    <n v="0"/>
    <n v="0"/>
    <n v="0"/>
  </r>
  <r>
    <s v="negoAgro"/>
    <s v="South America"/>
    <x v="16"/>
    <x v="0"/>
    <n v="1"/>
    <x v="2"/>
    <x v="6"/>
    <x v="4"/>
    <s v="Cattle"/>
    <m/>
    <n v="2010"/>
    <s v="http://www.negoagro.com"/>
    <s v="No"/>
    <s v="No"/>
    <s v="No"/>
    <s v="No"/>
    <s v="No"/>
    <s v="No"/>
    <s v="Yes"/>
    <s v="No"/>
    <n v="0"/>
    <n v="0"/>
    <n v="0"/>
    <n v="0"/>
    <n v="0"/>
    <n v="0"/>
    <n v="1"/>
    <n v="0"/>
  </r>
  <r>
    <s v="Okara Tech"/>
    <s v="South America"/>
    <x v="16"/>
    <x v="0"/>
    <n v="1"/>
    <x v="0"/>
    <x v="2"/>
    <x v="0"/>
    <m/>
    <m/>
    <n v="2012"/>
    <s v="http://www.okaratech.com"/>
    <s v="No"/>
    <s v="No"/>
    <s v="No"/>
    <s v="No"/>
    <s v="Yes"/>
    <s v="Yes"/>
    <s v="No"/>
    <s v="No"/>
    <n v="0"/>
    <n v="0"/>
    <n v="0"/>
    <n v="0"/>
    <n v="1"/>
    <n v="1"/>
    <n v="0"/>
    <n v="0"/>
  </r>
  <r>
    <s v="Orejano"/>
    <s v="South America"/>
    <x v="16"/>
    <x v="0"/>
    <n v="1"/>
    <x v="1"/>
    <x v="1"/>
    <x v="4"/>
    <s v="Cattle"/>
    <m/>
    <m/>
    <s v="http://www.orejano.me"/>
    <s v="No"/>
    <s v="No"/>
    <s v="No"/>
    <s v="No"/>
    <s v="No"/>
    <s v="No"/>
    <s v="No"/>
    <s v="No"/>
    <n v="0"/>
    <n v="0"/>
    <n v="0"/>
    <n v="0"/>
    <n v="0"/>
    <n v="0"/>
    <n v="0"/>
    <n v="0"/>
  </r>
  <r>
    <s v="Rizoma"/>
    <s v="South America"/>
    <x v="16"/>
    <x v="0"/>
    <n v="1"/>
    <x v="0"/>
    <x v="2"/>
    <x v="0"/>
    <m/>
    <m/>
    <n v="2015"/>
    <s v="http://www.rizoma.io"/>
    <s v="Yes"/>
    <s v="No"/>
    <s v="No"/>
    <s v="No"/>
    <s v="Yes"/>
    <s v="Yes"/>
    <s v="Yes"/>
    <s v="No"/>
    <n v="1"/>
    <n v="0"/>
    <n v="0"/>
    <n v="0"/>
    <n v="1"/>
    <n v="1"/>
    <n v="1"/>
    <n v="0"/>
  </r>
  <r>
    <s v="Rural UY"/>
    <s v="South America"/>
    <x v="16"/>
    <x v="0"/>
    <n v="1"/>
    <x v="1"/>
    <x v="1"/>
    <x v="4"/>
    <s v="Cattle"/>
    <m/>
    <n v="2012"/>
    <s v="http://www.rural.com.uy"/>
    <s v="No"/>
    <s v="No"/>
    <s v="No"/>
    <s v="No"/>
    <s v="No"/>
    <s v="No"/>
    <s v="Yes"/>
    <s v="No"/>
    <n v="0"/>
    <n v="0"/>
    <n v="0"/>
    <n v="0"/>
    <n v="0"/>
    <n v="0"/>
    <n v="1"/>
    <n v="0"/>
  </r>
  <r>
    <s v="SanDiego Softworks - Lugus"/>
    <s v="South America"/>
    <x v="16"/>
    <x v="0"/>
    <n v="1"/>
    <x v="2"/>
    <x v="6"/>
    <x v="1"/>
    <m/>
    <m/>
    <n v="2014"/>
    <s v="http://www.lugusnet.com"/>
    <s v="No"/>
    <s v="No"/>
    <s v="No"/>
    <s v="No"/>
    <s v="No"/>
    <s v="No"/>
    <s v="No"/>
    <s v="No"/>
    <n v="0"/>
    <n v="0"/>
    <n v="0"/>
    <n v="0"/>
    <n v="0"/>
    <n v="0"/>
    <n v="0"/>
    <n v="0"/>
  </r>
  <r>
    <s v="SERC"/>
    <s v="South America"/>
    <x v="16"/>
    <x v="0"/>
    <n v="1"/>
    <x v="2"/>
    <x v="6"/>
    <x v="4"/>
    <s v="Cattle"/>
    <m/>
    <n v="2015"/>
    <s v="http://www.serc.com.uy"/>
    <s v="No"/>
    <s v="No"/>
    <s v="No"/>
    <s v="No"/>
    <s v="No"/>
    <s v="No"/>
    <s v="Yes"/>
    <s v="No"/>
    <n v="0"/>
    <n v="0"/>
    <n v="0"/>
    <n v="0"/>
    <n v="0"/>
    <n v="0"/>
    <n v="1"/>
    <n v="0"/>
  </r>
  <r>
    <s v="Trasemgra"/>
    <s v="South America"/>
    <x v="16"/>
    <x v="0"/>
    <n v="1"/>
    <x v="5"/>
    <x v="13"/>
    <x v="1"/>
    <m/>
    <m/>
    <n v="2017"/>
    <m/>
    <s v="No"/>
    <s v="No"/>
    <s v="No"/>
    <s v="No"/>
    <s v="No"/>
    <s v="No"/>
    <s v="Yes"/>
    <s v="No"/>
    <n v="0"/>
    <n v="0"/>
    <n v="0"/>
    <n v="0"/>
    <n v="0"/>
    <n v="0"/>
    <n v="1"/>
    <n v="0"/>
  </r>
  <r>
    <s v="Tucampo"/>
    <s v="South America"/>
    <x v="16"/>
    <x v="0"/>
    <n v="1"/>
    <x v="1"/>
    <x v="4"/>
    <x v="0"/>
    <m/>
    <m/>
    <n v="2016"/>
    <s v="http://www.tucampo.uy"/>
    <s v="No"/>
    <s v="No"/>
    <s v="No"/>
    <s v="No"/>
    <s v="No"/>
    <s v="No"/>
    <s v="Yes"/>
    <s v="No"/>
    <n v="0"/>
    <n v="0"/>
    <n v="0"/>
    <n v="0"/>
    <n v="0"/>
    <n v="0"/>
    <n v="1"/>
    <n v="0"/>
  </r>
  <r>
    <s v="Ubi"/>
    <s v="South America"/>
    <x v="16"/>
    <x v="0"/>
    <n v="1"/>
    <x v="1"/>
    <x v="4"/>
    <x v="4"/>
    <s v="Cattle"/>
    <m/>
    <n v="2016"/>
    <s v="http://www.ubibeefinspection.com"/>
    <s v="No"/>
    <s v="No"/>
    <s v="No"/>
    <s v="No"/>
    <s v="No"/>
    <s v="No"/>
    <s v="Yes"/>
    <s v="No"/>
    <n v="0"/>
    <n v="0"/>
    <n v="0"/>
    <n v="0"/>
    <n v="0"/>
    <n v="0"/>
    <n v="1"/>
    <n v="0"/>
  </r>
  <r>
    <s v="Vendagro"/>
    <s v="South America"/>
    <x v="16"/>
    <x v="0"/>
    <n v="1"/>
    <x v="1"/>
    <x v="1"/>
    <x v="1"/>
    <m/>
    <m/>
    <n v="2018"/>
    <s v="http://www.vendagro.com"/>
    <s v="No"/>
    <s v="No"/>
    <s v="No"/>
    <s v="No"/>
    <s v="No"/>
    <s v="No"/>
    <s v="Yes"/>
    <s v="No"/>
    <n v="0"/>
    <n v="0"/>
    <n v="0"/>
    <n v="0"/>
    <n v="0"/>
    <n v="0"/>
    <n v="1"/>
    <n v="0"/>
  </r>
  <r>
    <s v="Zafrales"/>
    <s v="South America"/>
    <x v="16"/>
    <x v="0"/>
    <n v="1"/>
    <x v="1"/>
    <x v="4"/>
    <x v="0"/>
    <m/>
    <m/>
    <n v="2018"/>
    <s v="http://www.zafrales.com"/>
    <s v="No"/>
    <s v="No"/>
    <s v="No"/>
    <s v="No"/>
    <s v="No"/>
    <s v="No"/>
    <s v="No"/>
    <s v="No"/>
    <n v="0"/>
    <n v="0"/>
    <n v="0"/>
    <n v="0"/>
    <n v="0"/>
    <n v="0"/>
    <n v="0"/>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5">
  <r>
    <x v="0"/>
    <x v="0"/>
    <x v="0"/>
    <x v="0"/>
    <n v="1"/>
    <x v="0"/>
    <x v="0"/>
    <x v="0"/>
    <m/>
    <m/>
    <x v="0"/>
  </r>
  <r>
    <x v="1"/>
    <x v="0"/>
    <x v="0"/>
    <x v="0"/>
    <n v="1"/>
    <x v="1"/>
    <x v="1"/>
    <x v="1"/>
    <m/>
    <m/>
    <x v="1"/>
  </r>
  <r>
    <x v="2"/>
    <x v="0"/>
    <x v="0"/>
    <x v="0"/>
    <n v="1"/>
    <x v="1"/>
    <x v="1"/>
    <x v="0"/>
    <m/>
    <m/>
    <x v="2"/>
  </r>
  <r>
    <x v="3"/>
    <x v="0"/>
    <x v="0"/>
    <x v="0"/>
    <n v="1"/>
    <x v="1"/>
    <x v="1"/>
    <x v="0"/>
    <m/>
    <m/>
    <x v="3"/>
  </r>
  <r>
    <x v="4"/>
    <x v="0"/>
    <x v="0"/>
    <x v="0"/>
    <n v="1"/>
    <x v="0"/>
    <x v="2"/>
    <x v="1"/>
    <m/>
    <m/>
    <x v="0"/>
  </r>
  <r>
    <x v="5"/>
    <x v="0"/>
    <x v="0"/>
    <x v="0"/>
    <n v="1"/>
    <x v="2"/>
    <x v="3"/>
    <x v="0"/>
    <m/>
    <m/>
    <x v="4"/>
  </r>
  <r>
    <x v="6"/>
    <x v="0"/>
    <x v="0"/>
    <x v="0"/>
    <n v="1"/>
    <x v="1"/>
    <x v="4"/>
    <x v="0"/>
    <m/>
    <m/>
    <x v="5"/>
  </r>
  <r>
    <x v="7"/>
    <x v="0"/>
    <x v="0"/>
    <x v="0"/>
    <n v="1"/>
    <x v="0"/>
    <x v="2"/>
    <x v="1"/>
    <m/>
    <m/>
    <x v="0"/>
  </r>
  <r>
    <x v="8"/>
    <x v="0"/>
    <x v="0"/>
    <x v="0"/>
    <n v="1"/>
    <x v="1"/>
    <x v="5"/>
    <x v="0"/>
    <m/>
    <m/>
    <x v="1"/>
  </r>
  <r>
    <x v="9"/>
    <x v="0"/>
    <x v="0"/>
    <x v="0"/>
    <n v="1"/>
    <x v="1"/>
    <x v="1"/>
    <x v="0"/>
    <m/>
    <m/>
    <x v="5"/>
  </r>
  <r>
    <x v="10"/>
    <x v="0"/>
    <x v="0"/>
    <x v="0"/>
    <n v="1"/>
    <x v="1"/>
    <x v="1"/>
    <x v="0"/>
    <m/>
    <m/>
    <x v="2"/>
  </r>
  <r>
    <x v="11"/>
    <x v="0"/>
    <x v="0"/>
    <x v="0"/>
    <n v="1"/>
    <x v="1"/>
    <x v="1"/>
    <x v="0"/>
    <m/>
    <m/>
    <x v="1"/>
  </r>
  <r>
    <x v="12"/>
    <x v="0"/>
    <x v="0"/>
    <x v="0"/>
    <n v="1"/>
    <x v="1"/>
    <x v="5"/>
    <x v="0"/>
    <m/>
    <m/>
    <x v="1"/>
  </r>
  <r>
    <x v="13"/>
    <x v="0"/>
    <x v="0"/>
    <x v="0"/>
    <n v="1"/>
    <x v="1"/>
    <x v="1"/>
    <x v="0"/>
    <m/>
    <m/>
    <x v="6"/>
  </r>
  <r>
    <x v="14"/>
    <x v="0"/>
    <x v="0"/>
    <x v="1"/>
    <n v="0"/>
    <x v="1"/>
    <x v="1"/>
    <x v="0"/>
    <m/>
    <m/>
    <x v="1"/>
  </r>
  <r>
    <x v="15"/>
    <x v="0"/>
    <x v="0"/>
    <x v="0"/>
    <n v="1"/>
    <x v="2"/>
    <x v="6"/>
    <x v="0"/>
    <m/>
    <m/>
    <x v="7"/>
  </r>
  <r>
    <x v="16"/>
    <x v="0"/>
    <x v="0"/>
    <x v="1"/>
    <n v="0"/>
    <x v="3"/>
    <x v="7"/>
    <x v="1"/>
    <m/>
    <m/>
    <x v="5"/>
  </r>
  <r>
    <x v="17"/>
    <x v="0"/>
    <x v="0"/>
    <x v="0"/>
    <n v="1"/>
    <x v="0"/>
    <x v="2"/>
    <x v="1"/>
    <m/>
    <m/>
    <x v="1"/>
  </r>
  <r>
    <x v="18"/>
    <x v="0"/>
    <x v="0"/>
    <x v="0"/>
    <n v="1"/>
    <x v="2"/>
    <x v="6"/>
    <x v="0"/>
    <m/>
    <m/>
    <x v="8"/>
  </r>
  <r>
    <x v="19"/>
    <x v="0"/>
    <x v="0"/>
    <x v="0"/>
    <n v="1"/>
    <x v="1"/>
    <x v="1"/>
    <x v="0"/>
    <m/>
    <m/>
    <x v="1"/>
  </r>
  <r>
    <x v="20"/>
    <x v="0"/>
    <x v="0"/>
    <x v="0"/>
    <n v="1"/>
    <x v="4"/>
    <x v="8"/>
    <x v="0"/>
    <m/>
    <m/>
    <x v="5"/>
  </r>
  <r>
    <x v="21"/>
    <x v="0"/>
    <x v="0"/>
    <x v="0"/>
    <n v="1"/>
    <x v="1"/>
    <x v="1"/>
    <x v="0"/>
    <m/>
    <m/>
    <x v="2"/>
  </r>
  <r>
    <x v="22"/>
    <x v="0"/>
    <x v="0"/>
    <x v="0"/>
    <n v="1"/>
    <x v="2"/>
    <x v="6"/>
    <x v="0"/>
    <m/>
    <m/>
    <x v="9"/>
  </r>
  <r>
    <x v="23"/>
    <x v="0"/>
    <x v="0"/>
    <x v="0"/>
    <n v="1"/>
    <x v="0"/>
    <x v="2"/>
    <x v="1"/>
    <m/>
    <m/>
    <x v="9"/>
  </r>
  <r>
    <x v="24"/>
    <x v="0"/>
    <x v="0"/>
    <x v="0"/>
    <n v="1"/>
    <x v="5"/>
    <x v="9"/>
    <x v="0"/>
    <m/>
    <m/>
    <x v="5"/>
  </r>
  <r>
    <x v="25"/>
    <x v="0"/>
    <x v="0"/>
    <x v="0"/>
    <n v="1"/>
    <x v="0"/>
    <x v="2"/>
    <x v="0"/>
    <m/>
    <m/>
    <x v="5"/>
  </r>
  <r>
    <x v="26"/>
    <x v="0"/>
    <x v="0"/>
    <x v="0"/>
    <n v="1"/>
    <x v="4"/>
    <x v="10"/>
    <x v="0"/>
    <m/>
    <m/>
    <x v="5"/>
  </r>
  <r>
    <x v="27"/>
    <x v="0"/>
    <x v="0"/>
    <x v="0"/>
    <n v="1"/>
    <x v="3"/>
    <x v="7"/>
    <x v="2"/>
    <m/>
    <m/>
    <x v="9"/>
  </r>
  <r>
    <x v="28"/>
    <x v="0"/>
    <x v="0"/>
    <x v="0"/>
    <n v="1"/>
    <x v="3"/>
    <x v="11"/>
    <x v="2"/>
    <m/>
    <m/>
    <x v="1"/>
  </r>
  <r>
    <x v="29"/>
    <x v="0"/>
    <x v="0"/>
    <x v="0"/>
    <n v="1"/>
    <x v="4"/>
    <x v="12"/>
    <x v="1"/>
    <m/>
    <m/>
    <x v="0"/>
  </r>
  <r>
    <x v="30"/>
    <x v="0"/>
    <x v="0"/>
    <x v="0"/>
    <n v="1"/>
    <x v="4"/>
    <x v="8"/>
    <x v="0"/>
    <m/>
    <m/>
    <x v="1"/>
  </r>
  <r>
    <x v="31"/>
    <x v="0"/>
    <x v="0"/>
    <x v="0"/>
    <n v="1"/>
    <x v="3"/>
    <x v="7"/>
    <x v="1"/>
    <m/>
    <m/>
    <x v="10"/>
  </r>
  <r>
    <x v="32"/>
    <x v="0"/>
    <x v="0"/>
    <x v="0"/>
    <n v="1"/>
    <x v="5"/>
    <x v="13"/>
    <x v="0"/>
    <m/>
    <m/>
    <x v="2"/>
  </r>
  <r>
    <x v="33"/>
    <x v="0"/>
    <x v="0"/>
    <x v="0"/>
    <n v="1"/>
    <x v="0"/>
    <x v="2"/>
    <x v="0"/>
    <m/>
    <m/>
    <x v="9"/>
  </r>
  <r>
    <x v="34"/>
    <x v="0"/>
    <x v="0"/>
    <x v="0"/>
    <n v="1"/>
    <x v="1"/>
    <x v="4"/>
    <x v="0"/>
    <m/>
    <m/>
    <x v="1"/>
  </r>
  <r>
    <x v="35"/>
    <x v="0"/>
    <x v="0"/>
    <x v="0"/>
    <n v="1"/>
    <x v="2"/>
    <x v="6"/>
    <x v="0"/>
    <m/>
    <m/>
    <x v="1"/>
  </r>
  <r>
    <x v="36"/>
    <x v="0"/>
    <x v="0"/>
    <x v="1"/>
    <n v="0"/>
    <x v="2"/>
    <x v="14"/>
    <x v="0"/>
    <m/>
    <m/>
    <x v="1"/>
  </r>
  <r>
    <x v="37"/>
    <x v="0"/>
    <x v="0"/>
    <x v="1"/>
    <n v="0"/>
    <x v="5"/>
    <x v="13"/>
    <x v="1"/>
    <m/>
    <m/>
    <x v="1"/>
  </r>
  <r>
    <x v="38"/>
    <x v="0"/>
    <x v="0"/>
    <x v="0"/>
    <n v="1"/>
    <x v="6"/>
    <x v="15"/>
    <x v="3"/>
    <m/>
    <m/>
    <x v="6"/>
  </r>
  <r>
    <x v="39"/>
    <x v="0"/>
    <x v="0"/>
    <x v="0"/>
    <n v="1"/>
    <x v="0"/>
    <x v="16"/>
    <x v="4"/>
    <s v="Cattle"/>
    <m/>
    <x v="5"/>
  </r>
  <r>
    <x v="40"/>
    <x v="0"/>
    <x v="0"/>
    <x v="0"/>
    <n v="1"/>
    <x v="2"/>
    <x v="6"/>
    <x v="0"/>
    <m/>
    <m/>
    <x v="11"/>
  </r>
  <r>
    <x v="41"/>
    <x v="0"/>
    <x v="0"/>
    <x v="0"/>
    <n v="1"/>
    <x v="4"/>
    <x v="8"/>
    <x v="1"/>
    <m/>
    <m/>
    <x v="12"/>
  </r>
  <r>
    <x v="42"/>
    <x v="0"/>
    <x v="0"/>
    <x v="0"/>
    <n v="1"/>
    <x v="1"/>
    <x v="4"/>
    <x v="0"/>
    <m/>
    <m/>
    <x v="7"/>
  </r>
  <r>
    <x v="43"/>
    <x v="0"/>
    <x v="0"/>
    <x v="0"/>
    <n v="1"/>
    <x v="0"/>
    <x v="2"/>
    <x v="0"/>
    <m/>
    <m/>
    <x v="1"/>
  </r>
  <r>
    <x v="44"/>
    <x v="0"/>
    <x v="0"/>
    <x v="0"/>
    <n v="1"/>
    <x v="0"/>
    <x v="2"/>
    <x v="1"/>
    <m/>
    <m/>
    <x v="1"/>
  </r>
  <r>
    <x v="45"/>
    <x v="0"/>
    <x v="0"/>
    <x v="1"/>
    <n v="0"/>
    <x v="1"/>
    <x v="5"/>
    <x v="4"/>
    <s v="Cattle"/>
    <m/>
    <x v="0"/>
  </r>
  <r>
    <x v="46"/>
    <x v="0"/>
    <x v="0"/>
    <x v="0"/>
    <n v="1"/>
    <x v="3"/>
    <x v="11"/>
    <x v="0"/>
    <m/>
    <m/>
    <x v="1"/>
  </r>
  <r>
    <x v="47"/>
    <x v="0"/>
    <x v="0"/>
    <x v="1"/>
    <n v="0"/>
    <x v="5"/>
    <x v="13"/>
    <x v="4"/>
    <s v="Cattle"/>
    <m/>
    <x v="1"/>
  </r>
  <r>
    <x v="48"/>
    <x v="0"/>
    <x v="0"/>
    <x v="0"/>
    <n v="1"/>
    <x v="0"/>
    <x v="2"/>
    <x v="1"/>
    <m/>
    <m/>
    <x v="13"/>
  </r>
  <r>
    <x v="49"/>
    <x v="0"/>
    <x v="0"/>
    <x v="0"/>
    <n v="1"/>
    <x v="1"/>
    <x v="1"/>
    <x v="4"/>
    <s v="Cattle"/>
    <m/>
    <x v="8"/>
  </r>
  <r>
    <x v="50"/>
    <x v="0"/>
    <x v="0"/>
    <x v="0"/>
    <n v="1"/>
    <x v="0"/>
    <x v="2"/>
    <x v="1"/>
    <m/>
    <m/>
    <x v="1"/>
  </r>
  <r>
    <x v="51"/>
    <x v="0"/>
    <x v="0"/>
    <x v="0"/>
    <n v="1"/>
    <x v="0"/>
    <x v="16"/>
    <x v="4"/>
    <s v="Cattle"/>
    <m/>
    <x v="1"/>
  </r>
  <r>
    <x v="52"/>
    <x v="0"/>
    <x v="0"/>
    <x v="0"/>
    <n v="1"/>
    <x v="1"/>
    <x v="5"/>
    <x v="0"/>
    <m/>
    <m/>
    <x v="12"/>
  </r>
  <r>
    <x v="53"/>
    <x v="0"/>
    <x v="0"/>
    <x v="0"/>
    <n v="1"/>
    <x v="6"/>
    <x v="17"/>
    <x v="5"/>
    <m/>
    <m/>
    <x v="14"/>
  </r>
  <r>
    <x v="54"/>
    <x v="0"/>
    <x v="0"/>
    <x v="0"/>
    <n v="1"/>
    <x v="0"/>
    <x v="2"/>
    <x v="1"/>
    <m/>
    <m/>
    <x v="9"/>
  </r>
  <r>
    <x v="55"/>
    <x v="0"/>
    <x v="0"/>
    <x v="0"/>
    <n v="1"/>
    <x v="2"/>
    <x v="6"/>
    <x v="0"/>
    <m/>
    <m/>
    <x v="10"/>
  </r>
  <r>
    <x v="56"/>
    <x v="0"/>
    <x v="0"/>
    <x v="0"/>
    <n v="1"/>
    <x v="1"/>
    <x v="1"/>
    <x v="4"/>
    <s v="Cattle"/>
    <m/>
    <x v="5"/>
  </r>
  <r>
    <x v="57"/>
    <x v="0"/>
    <x v="0"/>
    <x v="0"/>
    <n v="1"/>
    <x v="0"/>
    <x v="16"/>
    <x v="4"/>
    <s v="Cattle"/>
    <m/>
    <x v="5"/>
  </r>
  <r>
    <x v="58"/>
    <x v="0"/>
    <x v="0"/>
    <x v="0"/>
    <n v="1"/>
    <x v="1"/>
    <x v="1"/>
    <x v="4"/>
    <s v="Cattle"/>
    <m/>
    <x v="5"/>
  </r>
  <r>
    <x v="59"/>
    <x v="0"/>
    <x v="0"/>
    <x v="0"/>
    <n v="1"/>
    <x v="0"/>
    <x v="16"/>
    <x v="0"/>
    <m/>
    <m/>
    <x v="0"/>
  </r>
  <r>
    <x v="60"/>
    <x v="0"/>
    <x v="0"/>
    <x v="0"/>
    <n v="1"/>
    <x v="0"/>
    <x v="2"/>
    <x v="0"/>
    <m/>
    <m/>
    <x v="0"/>
  </r>
  <r>
    <x v="61"/>
    <x v="0"/>
    <x v="0"/>
    <x v="0"/>
    <n v="1"/>
    <x v="0"/>
    <x v="2"/>
    <x v="0"/>
    <m/>
    <m/>
    <x v="5"/>
  </r>
  <r>
    <x v="62"/>
    <x v="0"/>
    <x v="0"/>
    <x v="0"/>
    <n v="1"/>
    <x v="0"/>
    <x v="2"/>
    <x v="1"/>
    <m/>
    <m/>
    <x v="15"/>
  </r>
  <r>
    <x v="63"/>
    <x v="0"/>
    <x v="0"/>
    <x v="0"/>
    <n v="1"/>
    <x v="0"/>
    <x v="2"/>
    <x v="1"/>
    <m/>
    <m/>
    <x v="16"/>
  </r>
  <r>
    <x v="64"/>
    <x v="0"/>
    <x v="0"/>
    <x v="0"/>
    <n v="1"/>
    <x v="2"/>
    <x v="6"/>
    <x v="4"/>
    <s v="Cattle"/>
    <m/>
    <x v="1"/>
  </r>
  <r>
    <x v="65"/>
    <x v="0"/>
    <x v="0"/>
    <x v="0"/>
    <n v="1"/>
    <x v="2"/>
    <x v="6"/>
    <x v="0"/>
    <m/>
    <m/>
    <x v="13"/>
  </r>
  <r>
    <x v="66"/>
    <x v="0"/>
    <x v="0"/>
    <x v="0"/>
    <n v="1"/>
    <x v="7"/>
    <x v="18"/>
    <x v="5"/>
    <m/>
    <m/>
    <x v="2"/>
  </r>
  <r>
    <x v="67"/>
    <x v="0"/>
    <x v="0"/>
    <x v="0"/>
    <n v="1"/>
    <x v="2"/>
    <x v="6"/>
    <x v="0"/>
    <m/>
    <m/>
    <x v="5"/>
  </r>
  <r>
    <x v="68"/>
    <x v="0"/>
    <x v="0"/>
    <x v="0"/>
    <n v="1"/>
    <x v="0"/>
    <x v="2"/>
    <x v="0"/>
    <m/>
    <m/>
    <x v="5"/>
  </r>
  <r>
    <x v="69"/>
    <x v="0"/>
    <x v="0"/>
    <x v="0"/>
    <n v="1"/>
    <x v="2"/>
    <x v="6"/>
    <x v="4"/>
    <s v="Cattle"/>
    <m/>
    <x v="17"/>
  </r>
  <r>
    <x v="70"/>
    <x v="0"/>
    <x v="0"/>
    <x v="0"/>
    <n v="1"/>
    <x v="5"/>
    <x v="9"/>
    <x v="0"/>
    <m/>
    <m/>
    <x v="0"/>
  </r>
  <r>
    <x v="71"/>
    <x v="0"/>
    <x v="0"/>
    <x v="0"/>
    <n v="1"/>
    <x v="4"/>
    <x v="8"/>
    <x v="1"/>
    <m/>
    <m/>
    <x v="8"/>
  </r>
  <r>
    <x v="72"/>
    <x v="0"/>
    <x v="0"/>
    <x v="0"/>
    <n v="1"/>
    <x v="2"/>
    <x v="6"/>
    <x v="1"/>
    <m/>
    <m/>
    <x v="9"/>
  </r>
  <r>
    <x v="73"/>
    <x v="0"/>
    <x v="0"/>
    <x v="0"/>
    <n v="1"/>
    <x v="4"/>
    <x v="8"/>
    <x v="0"/>
    <m/>
    <m/>
    <x v="2"/>
  </r>
  <r>
    <x v="74"/>
    <x v="0"/>
    <x v="0"/>
    <x v="0"/>
    <n v="1"/>
    <x v="0"/>
    <x v="0"/>
    <x v="0"/>
    <m/>
    <m/>
    <x v="2"/>
  </r>
  <r>
    <x v="75"/>
    <x v="0"/>
    <x v="0"/>
    <x v="0"/>
    <n v="1"/>
    <x v="3"/>
    <x v="7"/>
    <x v="0"/>
    <m/>
    <m/>
    <x v="9"/>
  </r>
  <r>
    <x v="76"/>
    <x v="0"/>
    <x v="0"/>
    <x v="0"/>
    <n v="1"/>
    <x v="3"/>
    <x v="19"/>
    <x v="0"/>
    <m/>
    <m/>
    <x v="4"/>
  </r>
  <r>
    <x v="77"/>
    <x v="0"/>
    <x v="0"/>
    <x v="0"/>
    <n v="1"/>
    <x v="2"/>
    <x v="6"/>
    <x v="0"/>
    <m/>
    <m/>
    <x v="11"/>
  </r>
  <r>
    <x v="78"/>
    <x v="0"/>
    <x v="0"/>
    <x v="1"/>
    <n v="0"/>
    <x v="3"/>
    <x v="11"/>
    <x v="0"/>
    <m/>
    <m/>
    <x v="9"/>
  </r>
  <r>
    <x v="79"/>
    <x v="0"/>
    <x v="0"/>
    <x v="0"/>
    <n v="1"/>
    <x v="1"/>
    <x v="4"/>
    <x v="0"/>
    <m/>
    <m/>
    <x v="5"/>
  </r>
  <r>
    <x v="80"/>
    <x v="0"/>
    <x v="0"/>
    <x v="0"/>
    <n v="1"/>
    <x v="8"/>
    <x v="20"/>
    <x v="6"/>
    <m/>
    <m/>
    <x v="1"/>
  </r>
  <r>
    <x v="81"/>
    <x v="0"/>
    <x v="0"/>
    <x v="0"/>
    <n v="1"/>
    <x v="3"/>
    <x v="19"/>
    <x v="0"/>
    <m/>
    <m/>
    <x v="10"/>
  </r>
  <r>
    <x v="82"/>
    <x v="0"/>
    <x v="0"/>
    <x v="0"/>
    <n v="1"/>
    <x v="3"/>
    <x v="11"/>
    <x v="0"/>
    <m/>
    <m/>
    <x v="18"/>
  </r>
  <r>
    <x v="83"/>
    <x v="0"/>
    <x v="0"/>
    <x v="0"/>
    <n v="1"/>
    <x v="0"/>
    <x v="2"/>
    <x v="1"/>
    <m/>
    <m/>
    <x v="1"/>
  </r>
  <r>
    <x v="84"/>
    <x v="0"/>
    <x v="0"/>
    <x v="0"/>
    <n v="1"/>
    <x v="1"/>
    <x v="1"/>
    <x v="0"/>
    <m/>
    <m/>
    <x v="2"/>
  </r>
  <r>
    <x v="85"/>
    <x v="0"/>
    <x v="0"/>
    <x v="0"/>
    <n v="1"/>
    <x v="4"/>
    <x v="12"/>
    <x v="0"/>
    <m/>
    <m/>
    <x v="0"/>
  </r>
  <r>
    <x v="86"/>
    <x v="0"/>
    <x v="0"/>
    <x v="0"/>
    <n v="1"/>
    <x v="0"/>
    <x v="2"/>
    <x v="0"/>
    <m/>
    <m/>
    <x v="1"/>
  </r>
  <r>
    <x v="87"/>
    <x v="0"/>
    <x v="0"/>
    <x v="0"/>
    <n v="1"/>
    <x v="2"/>
    <x v="6"/>
    <x v="0"/>
    <m/>
    <m/>
    <x v="9"/>
  </r>
  <r>
    <x v="88"/>
    <x v="0"/>
    <x v="0"/>
    <x v="0"/>
    <n v="1"/>
    <x v="0"/>
    <x v="0"/>
    <x v="0"/>
    <m/>
    <m/>
    <x v="3"/>
  </r>
  <r>
    <x v="89"/>
    <x v="0"/>
    <x v="0"/>
    <x v="0"/>
    <n v="1"/>
    <x v="7"/>
    <x v="21"/>
    <x v="5"/>
    <m/>
    <m/>
    <x v="2"/>
  </r>
  <r>
    <x v="90"/>
    <x v="0"/>
    <x v="0"/>
    <x v="0"/>
    <n v="1"/>
    <x v="4"/>
    <x v="10"/>
    <x v="0"/>
    <m/>
    <m/>
    <x v="0"/>
  </r>
  <r>
    <x v="91"/>
    <x v="0"/>
    <x v="0"/>
    <x v="0"/>
    <n v="1"/>
    <x v="2"/>
    <x v="6"/>
    <x v="0"/>
    <m/>
    <m/>
    <x v="2"/>
  </r>
  <r>
    <x v="92"/>
    <x v="0"/>
    <x v="0"/>
    <x v="0"/>
    <n v="1"/>
    <x v="0"/>
    <x v="2"/>
    <x v="0"/>
    <m/>
    <m/>
    <x v="1"/>
  </r>
  <r>
    <x v="93"/>
    <x v="0"/>
    <x v="0"/>
    <x v="0"/>
    <n v="1"/>
    <x v="2"/>
    <x v="6"/>
    <x v="0"/>
    <m/>
    <m/>
    <x v="18"/>
  </r>
  <r>
    <x v="94"/>
    <x v="0"/>
    <x v="0"/>
    <x v="0"/>
    <n v="1"/>
    <x v="3"/>
    <x v="7"/>
    <x v="1"/>
    <m/>
    <m/>
    <x v="1"/>
  </r>
  <r>
    <x v="95"/>
    <x v="0"/>
    <x v="0"/>
    <x v="0"/>
    <n v="1"/>
    <x v="2"/>
    <x v="6"/>
    <x v="4"/>
    <s v="Poultry"/>
    <m/>
    <x v="5"/>
  </r>
  <r>
    <x v="96"/>
    <x v="0"/>
    <x v="0"/>
    <x v="0"/>
    <n v="1"/>
    <x v="0"/>
    <x v="0"/>
    <x v="1"/>
    <m/>
    <m/>
    <x v="5"/>
  </r>
  <r>
    <x v="97"/>
    <x v="0"/>
    <x v="0"/>
    <x v="0"/>
    <n v="1"/>
    <x v="0"/>
    <x v="2"/>
    <x v="1"/>
    <m/>
    <m/>
    <x v="10"/>
  </r>
  <r>
    <x v="98"/>
    <x v="0"/>
    <x v="0"/>
    <x v="0"/>
    <n v="1"/>
    <x v="0"/>
    <x v="2"/>
    <x v="1"/>
    <m/>
    <m/>
    <x v="8"/>
  </r>
  <r>
    <x v="99"/>
    <x v="0"/>
    <x v="0"/>
    <x v="0"/>
    <n v="1"/>
    <x v="0"/>
    <x v="22"/>
    <x v="0"/>
    <m/>
    <m/>
    <x v="8"/>
  </r>
  <r>
    <x v="100"/>
    <x v="0"/>
    <x v="0"/>
    <x v="0"/>
    <n v="1"/>
    <x v="0"/>
    <x v="2"/>
    <x v="0"/>
    <m/>
    <m/>
    <x v="13"/>
  </r>
  <r>
    <x v="101"/>
    <x v="0"/>
    <x v="0"/>
    <x v="0"/>
    <n v="1"/>
    <x v="2"/>
    <x v="6"/>
    <x v="0"/>
    <m/>
    <m/>
    <x v="2"/>
  </r>
  <r>
    <x v="102"/>
    <x v="0"/>
    <x v="0"/>
    <x v="0"/>
    <n v="1"/>
    <x v="6"/>
    <x v="23"/>
    <x v="0"/>
    <m/>
    <m/>
    <x v="8"/>
  </r>
  <r>
    <x v="103"/>
    <x v="0"/>
    <x v="0"/>
    <x v="0"/>
    <n v="1"/>
    <x v="1"/>
    <x v="5"/>
    <x v="0"/>
    <m/>
    <m/>
    <x v="0"/>
  </r>
  <r>
    <x v="104"/>
    <x v="0"/>
    <x v="0"/>
    <x v="0"/>
    <n v="1"/>
    <x v="2"/>
    <x v="6"/>
    <x v="1"/>
    <m/>
    <m/>
    <x v="10"/>
  </r>
  <r>
    <x v="105"/>
    <x v="0"/>
    <x v="0"/>
    <x v="0"/>
    <n v="1"/>
    <x v="2"/>
    <x v="6"/>
    <x v="1"/>
    <m/>
    <m/>
    <x v="3"/>
  </r>
  <r>
    <x v="106"/>
    <x v="0"/>
    <x v="0"/>
    <x v="0"/>
    <n v="1"/>
    <x v="0"/>
    <x v="22"/>
    <x v="0"/>
    <m/>
    <m/>
    <x v="0"/>
  </r>
  <r>
    <x v="107"/>
    <x v="0"/>
    <x v="0"/>
    <x v="0"/>
    <n v="1"/>
    <x v="0"/>
    <x v="16"/>
    <x v="0"/>
    <m/>
    <m/>
    <x v="5"/>
  </r>
  <r>
    <x v="108"/>
    <x v="0"/>
    <x v="0"/>
    <x v="0"/>
    <n v="1"/>
    <x v="1"/>
    <x v="1"/>
    <x v="1"/>
    <m/>
    <m/>
    <x v="2"/>
  </r>
  <r>
    <x v="109"/>
    <x v="0"/>
    <x v="0"/>
    <x v="0"/>
    <n v="1"/>
    <x v="7"/>
    <x v="24"/>
    <x v="0"/>
    <m/>
    <m/>
    <x v="9"/>
  </r>
  <r>
    <x v="110"/>
    <x v="0"/>
    <x v="0"/>
    <x v="0"/>
    <n v="1"/>
    <x v="2"/>
    <x v="6"/>
    <x v="4"/>
    <s v="Dairy"/>
    <m/>
    <x v="6"/>
  </r>
  <r>
    <x v="111"/>
    <x v="0"/>
    <x v="0"/>
    <x v="0"/>
    <n v="1"/>
    <x v="5"/>
    <x v="9"/>
    <x v="5"/>
    <m/>
    <m/>
    <x v="17"/>
  </r>
  <r>
    <x v="112"/>
    <x v="0"/>
    <x v="0"/>
    <x v="0"/>
    <n v="1"/>
    <x v="7"/>
    <x v="21"/>
    <x v="5"/>
    <m/>
    <m/>
    <x v="0"/>
  </r>
  <r>
    <x v="113"/>
    <x v="0"/>
    <x v="0"/>
    <x v="0"/>
    <n v="1"/>
    <x v="0"/>
    <x v="16"/>
    <x v="4"/>
    <s v="Cattle"/>
    <m/>
    <x v="1"/>
  </r>
  <r>
    <x v="114"/>
    <x v="0"/>
    <x v="0"/>
    <x v="0"/>
    <n v="1"/>
    <x v="0"/>
    <x v="2"/>
    <x v="1"/>
    <m/>
    <m/>
    <x v="1"/>
  </r>
  <r>
    <x v="115"/>
    <x v="0"/>
    <x v="0"/>
    <x v="0"/>
    <n v="1"/>
    <x v="1"/>
    <x v="1"/>
    <x v="4"/>
    <s v="Cattle"/>
    <m/>
    <x v="5"/>
  </r>
  <r>
    <x v="116"/>
    <x v="0"/>
    <x v="0"/>
    <x v="0"/>
    <n v="1"/>
    <x v="5"/>
    <x v="13"/>
    <x v="4"/>
    <s v="Cattle"/>
    <m/>
    <x v="2"/>
  </r>
  <r>
    <x v="117"/>
    <x v="0"/>
    <x v="0"/>
    <x v="0"/>
    <n v="1"/>
    <x v="0"/>
    <x v="0"/>
    <x v="1"/>
    <m/>
    <m/>
    <x v="11"/>
  </r>
  <r>
    <x v="118"/>
    <x v="0"/>
    <x v="0"/>
    <x v="0"/>
    <n v="1"/>
    <x v="0"/>
    <x v="16"/>
    <x v="1"/>
    <m/>
    <m/>
    <x v="2"/>
  </r>
  <r>
    <x v="119"/>
    <x v="0"/>
    <x v="0"/>
    <x v="0"/>
    <n v="1"/>
    <x v="2"/>
    <x v="6"/>
    <x v="4"/>
    <s v="Cattle"/>
    <m/>
    <x v="11"/>
  </r>
  <r>
    <x v="120"/>
    <x v="0"/>
    <x v="0"/>
    <x v="0"/>
    <n v="1"/>
    <x v="1"/>
    <x v="5"/>
    <x v="0"/>
    <m/>
    <m/>
    <x v="0"/>
  </r>
  <r>
    <x v="121"/>
    <x v="0"/>
    <x v="0"/>
    <x v="0"/>
    <n v="1"/>
    <x v="2"/>
    <x v="6"/>
    <x v="4"/>
    <s v="Equestrian"/>
    <m/>
    <x v="9"/>
  </r>
  <r>
    <x v="122"/>
    <x v="0"/>
    <x v="0"/>
    <x v="0"/>
    <n v="1"/>
    <x v="5"/>
    <x v="13"/>
    <x v="1"/>
    <m/>
    <m/>
    <x v="1"/>
  </r>
  <r>
    <x v="123"/>
    <x v="0"/>
    <x v="1"/>
    <x v="0"/>
    <n v="1"/>
    <x v="1"/>
    <x v="1"/>
    <x v="0"/>
    <m/>
    <m/>
    <x v="2"/>
  </r>
  <r>
    <x v="124"/>
    <x v="0"/>
    <x v="1"/>
    <x v="0"/>
    <n v="1"/>
    <x v="4"/>
    <x v="8"/>
    <x v="1"/>
    <m/>
    <m/>
    <x v="19"/>
  </r>
  <r>
    <x v="125"/>
    <x v="0"/>
    <x v="2"/>
    <x v="0"/>
    <n v="1"/>
    <x v="2"/>
    <x v="6"/>
    <x v="4"/>
    <s v="Cattle"/>
    <m/>
    <x v="0"/>
  </r>
  <r>
    <x v="126"/>
    <x v="0"/>
    <x v="2"/>
    <x v="0"/>
    <n v="1"/>
    <x v="2"/>
    <x v="6"/>
    <x v="4"/>
    <s v="Dairy"/>
    <m/>
    <x v="0"/>
  </r>
  <r>
    <x v="127"/>
    <x v="0"/>
    <x v="2"/>
    <x v="0"/>
    <n v="1"/>
    <x v="6"/>
    <x v="23"/>
    <x v="0"/>
    <m/>
    <m/>
    <x v="0"/>
  </r>
  <r>
    <x v="128"/>
    <x v="0"/>
    <x v="2"/>
    <x v="0"/>
    <n v="1"/>
    <x v="3"/>
    <x v="11"/>
    <x v="2"/>
    <m/>
    <m/>
    <x v="9"/>
  </r>
  <r>
    <x v="129"/>
    <x v="0"/>
    <x v="2"/>
    <x v="0"/>
    <n v="1"/>
    <x v="2"/>
    <x v="6"/>
    <x v="1"/>
    <m/>
    <m/>
    <x v="9"/>
  </r>
  <r>
    <x v="130"/>
    <x v="0"/>
    <x v="2"/>
    <x v="0"/>
    <n v="1"/>
    <x v="0"/>
    <x v="2"/>
    <x v="1"/>
    <m/>
    <m/>
    <x v="14"/>
  </r>
  <r>
    <x v="131"/>
    <x v="0"/>
    <x v="2"/>
    <x v="0"/>
    <n v="1"/>
    <x v="3"/>
    <x v="11"/>
    <x v="1"/>
    <m/>
    <m/>
    <x v="13"/>
  </r>
  <r>
    <x v="132"/>
    <x v="0"/>
    <x v="2"/>
    <x v="0"/>
    <n v="1"/>
    <x v="2"/>
    <x v="6"/>
    <x v="1"/>
    <m/>
    <m/>
    <x v="5"/>
  </r>
  <r>
    <x v="133"/>
    <x v="0"/>
    <x v="2"/>
    <x v="0"/>
    <n v="1"/>
    <x v="4"/>
    <x v="8"/>
    <x v="1"/>
    <m/>
    <m/>
    <x v="1"/>
  </r>
  <r>
    <x v="134"/>
    <x v="0"/>
    <x v="2"/>
    <x v="0"/>
    <n v="1"/>
    <x v="0"/>
    <x v="16"/>
    <x v="0"/>
    <m/>
    <m/>
    <x v="1"/>
  </r>
  <r>
    <x v="135"/>
    <x v="0"/>
    <x v="2"/>
    <x v="0"/>
    <n v="1"/>
    <x v="2"/>
    <x v="3"/>
    <x v="0"/>
    <m/>
    <m/>
    <x v="14"/>
  </r>
  <r>
    <x v="136"/>
    <x v="0"/>
    <x v="2"/>
    <x v="0"/>
    <n v="1"/>
    <x v="1"/>
    <x v="1"/>
    <x v="0"/>
    <m/>
    <m/>
    <x v="2"/>
  </r>
  <r>
    <x v="137"/>
    <x v="0"/>
    <x v="2"/>
    <x v="0"/>
    <n v="1"/>
    <x v="2"/>
    <x v="6"/>
    <x v="4"/>
    <s v="Pork"/>
    <m/>
    <x v="16"/>
  </r>
  <r>
    <x v="138"/>
    <x v="0"/>
    <x v="2"/>
    <x v="0"/>
    <n v="1"/>
    <x v="2"/>
    <x v="25"/>
    <x v="4"/>
    <s v="Dairy"/>
    <m/>
    <x v="14"/>
  </r>
  <r>
    <x v="139"/>
    <x v="0"/>
    <x v="2"/>
    <x v="0"/>
    <n v="1"/>
    <x v="2"/>
    <x v="3"/>
    <x v="0"/>
    <m/>
    <m/>
    <x v="14"/>
  </r>
  <r>
    <x v="140"/>
    <x v="0"/>
    <x v="2"/>
    <x v="0"/>
    <n v="1"/>
    <x v="1"/>
    <x v="4"/>
    <x v="0"/>
    <m/>
    <m/>
    <x v="14"/>
  </r>
  <r>
    <x v="141"/>
    <x v="0"/>
    <x v="2"/>
    <x v="0"/>
    <n v="1"/>
    <x v="2"/>
    <x v="6"/>
    <x v="0"/>
    <m/>
    <m/>
    <x v="14"/>
  </r>
  <r>
    <x v="142"/>
    <x v="0"/>
    <x v="2"/>
    <x v="0"/>
    <n v="1"/>
    <x v="2"/>
    <x v="6"/>
    <x v="4"/>
    <s v="Poultry"/>
    <m/>
    <x v="10"/>
  </r>
  <r>
    <x v="143"/>
    <x v="0"/>
    <x v="2"/>
    <x v="0"/>
    <n v="1"/>
    <x v="1"/>
    <x v="1"/>
    <x v="7"/>
    <m/>
    <m/>
    <x v="14"/>
  </r>
  <r>
    <x v="144"/>
    <x v="0"/>
    <x v="2"/>
    <x v="0"/>
    <n v="1"/>
    <x v="5"/>
    <x v="26"/>
    <x v="0"/>
    <m/>
    <m/>
    <x v="1"/>
  </r>
  <r>
    <x v="145"/>
    <x v="0"/>
    <x v="2"/>
    <x v="0"/>
    <n v="1"/>
    <x v="2"/>
    <x v="6"/>
    <x v="4"/>
    <s v="Equestrian"/>
    <m/>
    <x v="9"/>
  </r>
  <r>
    <x v="146"/>
    <x v="0"/>
    <x v="2"/>
    <x v="0"/>
    <n v="1"/>
    <x v="2"/>
    <x v="6"/>
    <x v="6"/>
    <m/>
    <m/>
    <x v="0"/>
  </r>
  <r>
    <x v="147"/>
    <x v="0"/>
    <x v="2"/>
    <x v="0"/>
    <n v="1"/>
    <x v="2"/>
    <x v="6"/>
    <x v="4"/>
    <s v="Dairy"/>
    <m/>
    <x v="9"/>
  </r>
  <r>
    <x v="148"/>
    <x v="0"/>
    <x v="2"/>
    <x v="0"/>
    <n v="1"/>
    <x v="1"/>
    <x v="1"/>
    <x v="0"/>
    <m/>
    <m/>
    <x v="14"/>
  </r>
  <r>
    <x v="149"/>
    <x v="0"/>
    <x v="2"/>
    <x v="0"/>
    <n v="1"/>
    <x v="2"/>
    <x v="25"/>
    <x v="0"/>
    <m/>
    <m/>
    <x v="18"/>
  </r>
  <r>
    <x v="150"/>
    <x v="0"/>
    <x v="2"/>
    <x v="0"/>
    <n v="1"/>
    <x v="0"/>
    <x v="0"/>
    <x v="0"/>
    <m/>
    <m/>
    <x v="10"/>
  </r>
  <r>
    <x v="151"/>
    <x v="0"/>
    <x v="2"/>
    <x v="0"/>
    <n v="1"/>
    <x v="2"/>
    <x v="6"/>
    <x v="0"/>
    <m/>
    <m/>
    <x v="7"/>
  </r>
  <r>
    <x v="152"/>
    <x v="0"/>
    <x v="2"/>
    <x v="0"/>
    <n v="1"/>
    <x v="2"/>
    <x v="6"/>
    <x v="8"/>
    <m/>
    <m/>
    <x v="6"/>
  </r>
  <r>
    <x v="153"/>
    <x v="0"/>
    <x v="2"/>
    <x v="0"/>
    <n v="1"/>
    <x v="0"/>
    <x v="2"/>
    <x v="0"/>
    <m/>
    <m/>
    <x v="2"/>
  </r>
  <r>
    <x v="154"/>
    <x v="0"/>
    <x v="2"/>
    <x v="0"/>
    <n v="1"/>
    <x v="2"/>
    <x v="6"/>
    <x v="0"/>
    <m/>
    <m/>
    <x v="14"/>
  </r>
  <r>
    <x v="155"/>
    <x v="0"/>
    <x v="2"/>
    <x v="0"/>
    <n v="1"/>
    <x v="2"/>
    <x v="6"/>
    <x v="4"/>
    <s v="Dairy"/>
    <m/>
    <x v="14"/>
  </r>
  <r>
    <x v="156"/>
    <x v="0"/>
    <x v="2"/>
    <x v="0"/>
    <n v="1"/>
    <x v="1"/>
    <x v="1"/>
    <x v="0"/>
    <m/>
    <m/>
    <x v="11"/>
  </r>
  <r>
    <x v="157"/>
    <x v="0"/>
    <x v="2"/>
    <x v="0"/>
    <n v="1"/>
    <x v="1"/>
    <x v="27"/>
    <x v="0"/>
    <m/>
    <m/>
    <x v="8"/>
  </r>
  <r>
    <x v="158"/>
    <x v="0"/>
    <x v="2"/>
    <x v="0"/>
    <n v="1"/>
    <x v="4"/>
    <x v="8"/>
    <x v="0"/>
    <m/>
    <m/>
    <x v="13"/>
  </r>
  <r>
    <x v="159"/>
    <x v="0"/>
    <x v="2"/>
    <x v="0"/>
    <n v="1"/>
    <x v="0"/>
    <x v="2"/>
    <x v="0"/>
    <m/>
    <m/>
    <x v="9"/>
  </r>
  <r>
    <x v="160"/>
    <x v="0"/>
    <x v="2"/>
    <x v="0"/>
    <n v="1"/>
    <x v="0"/>
    <x v="2"/>
    <x v="0"/>
    <m/>
    <m/>
    <x v="9"/>
  </r>
  <r>
    <x v="161"/>
    <x v="0"/>
    <x v="2"/>
    <x v="0"/>
    <n v="1"/>
    <x v="2"/>
    <x v="6"/>
    <x v="0"/>
    <m/>
    <m/>
    <x v="1"/>
  </r>
  <r>
    <x v="162"/>
    <x v="0"/>
    <x v="2"/>
    <x v="0"/>
    <n v="1"/>
    <x v="0"/>
    <x v="2"/>
    <x v="0"/>
    <m/>
    <m/>
    <x v="3"/>
  </r>
  <r>
    <x v="163"/>
    <x v="0"/>
    <x v="2"/>
    <x v="0"/>
    <n v="1"/>
    <x v="0"/>
    <x v="2"/>
    <x v="1"/>
    <m/>
    <m/>
    <x v="14"/>
  </r>
  <r>
    <x v="164"/>
    <x v="0"/>
    <x v="2"/>
    <x v="0"/>
    <n v="1"/>
    <x v="2"/>
    <x v="6"/>
    <x v="0"/>
    <m/>
    <m/>
    <x v="14"/>
  </r>
  <r>
    <x v="165"/>
    <x v="0"/>
    <x v="2"/>
    <x v="0"/>
    <n v="1"/>
    <x v="0"/>
    <x v="28"/>
    <x v="0"/>
    <m/>
    <m/>
    <x v="1"/>
  </r>
  <r>
    <x v="166"/>
    <x v="0"/>
    <x v="2"/>
    <x v="0"/>
    <n v="1"/>
    <x v="0"/>
    <x v="16"/>
    <x v="9"/>
    <m/>
    <m/>
    <x v="1"/>
  </r>
  <r>
    <x v="167"/>
    <x v="0"/>
    <x v="2"/>
    <x v="0"/>
    <n v="1"/>
    <x v="5"/>
    <x v="13"/>
    <x v="5"/>
    <m/>
    <m/>
    <x v="20"/>
  </r>
  <r>
    <x v="168"/>
    <x v="0"/>
    <x v="2"/>
    <x v="0"/>
    <n v="1"/>
    <x v="0"/>
    <x v="0"/>
    <x v="0"/>
    <m/>
    <m/>
    <x v="14"/>
  </r>
  <r>
    <x v="169"/>
    <x v="0"/>
    <x v="2"/>
    <x v="0"/>
    <n v="1"/>
    <x v="0"/>
    <x v="2"/>
    <x v="1"/>
    <m/>
    <m/>
    <x v="0"/>
  </r>
  <r>
    <x v="170"/>
    <x v="0"/>
    <x v="2"/>
    <x v="0"/>
    <n v="1"/>
    <x v="0"/>
    <x v="2"/>
    <x v="1"/>
    <m/>
    <m/>
    <x v="14"/>
  </r>
  <r>
    <x v="171"/>
    <x v="0"/>
    <x v="2"/>
    <x v="0"/>
    <n v="1"/>
    <x v="3"/>
    <x v="7"/>
    <x v="1"/>
    <m/>
    <m/>
    <x v="9"/>
  </r>
  <r>
    <x v="172"/>
    <x v="0"/>
    <x v="2"/>
    <x v="0"/>
    <n v="1"/>
    <x v="2"/>
    <x v="6"/>
    <x v="0"/>
    <m/>
    <m/>
    <x v="6"/>
  </r>
  <r>
    <x v="173"/>
    <x v="0"/>
    <x v="2"/>
    <x v="0"/>
    <n v="1"/>
    <x v="2"/>
    <x v="6"/>
    <x v="0"/>
    <m/>
    <m/>
    <x v="14"/>
  </r>
  <r>
    <x v="174"/>
    <x v="0"/>
    <x v="2"/>
    <x v="0"/>
    <n v="1"/>
    <x v="0"/>
    <x v="16"/>
    <x v="0"/>
    <m/>
    <m/>
    <x v="1"/>
  </r>
  <r>
    <x v="175"/>
    <x v="0"/>
    <x v="2"/>
    <x v="0"/>
    <n v="1"/>
    <x v="2"/>
    <x v="6"/>
    <x v="0"/>
    <m/>
    <m/>
    <x v="11"/>
  </r>
  <r>
    <x v="176"/>
    <x v="0"/>
    <x v="2"/>
    <x v="0"/>
    <n v="1"/>
    <x v="2"/>
    <x v="6"/>
    <x v="0"/>
    <m/>
    <m/>
    <x v="11"/>
  </r>
  <r>
    <x v="177"/>
    <x v="0"/>
    <x v="2"/>
    <x v="0"/>
    <n v="1"/>
    <x v="0"/>
    <x v="2"/>
    <x v="0"/>
    <m/>
    <m/>
    <x v="19"/>
  </r>
  <r>
    <x v="178"/>
    <x v="0"/>
    <x v="2"/>
    <x v="0"/>
    <n v="1"/>
    <x v="2"/>
    <x v="6"/>
    <x v="0"/>
    <m/>
    <m/>
    <x v="14"/>
  </r>
  <r>
    <x v="179"/>
    <x v="0"/>
    <x v="2"/>
    <x v="0"/>
    <n v="1"/>
    <x v="2"/>
    <x v="6"/>
    <x v="0"/>
    <m/>
    <m/>
    <x v="10"/>
  </r>
  <r>
    <x v="180"/>
    <x v="0"/>
    <x v="2"/>
    <x v="0"/>
    <n v="1"/>
    <x v="0"/>
    <x v="2"/>
    <x v="0"/>
    <m/>
    <m/>
    <x v="5"/>
  </r>
  <r>
    <x v="181"/>
    <x v="0"/>
    <x v="2"/>
    <x v="0"/>
    <n v="1"/>
    <x v="1"/>
    <x v="5"/>
    <x v="0"/>
    <m/>
    <m/>
    <x v="14"/>
  </r>
  <r>
    <x v="182"/>
    <x v="0"/>
    <x v="2"/>
    <x v="1"/>
    <n v="0"/>
    <x v="1"/>
    <x v="1"/>
    <x v="0"/>
    <m/>
    <m/>
    <x v="0"/>
  </r>
  <r>
    <x v="183"/>
    <x v="0"/>
    <x v="2"/>
    <x v="0"/>
    <n v="1"/>
    <x v="6"/>
    <x v="29"/>
    <x v="5"/>
    <m/>
    <m/>
    <x v="8"/>
  </r>
  <r>
    <x v="184"/>
    <x v="0"/>
    <x v="2"/>
    <x v="0"/>
    <n v="1"/>
    <x v="6"/>
    <x v="23"/>
    <x v="5"/>
    <m/>
    <m/>
    <x v="12"/>
  </r>
  <r>
    <x v="185"/>
    <x v="0"/>
    <x v="2"/>
    <x v="0"/>
    <n v="1"/>
    <x v="1"/>
    <x v="4"/>
    <x v="0"/>
    <m/>
    <m/>
    <x v="5"/>
  </r>
  <r>
    <x v="186"/>
    <x v="0"/>
    <x v="2"/>
    <x v="0"/>
    <n v="1"/>
    <x v="0"/>
    <x v="22"/>
    <x v="0"/>
    <m/>
    <m/>
    <x v="4"/>
  </r>
  <r>
    <x v="187"/>
    <x v="0"/>
    <x v="2"/>
    <x v="0"/>
    <n v="1"/>
    <x v="2"/>
    <x v="6"/>
    <x v="8"/>
    <m/>
    <m/>
    <x v="1"/>
  </r>
  <r>
    <x v="188"/>
    <x v="0"/>
    <x v="2"/>
    <x v="0"/>
    <n v="1"/>
    <x v="0"/>
    <x v="22"/>
    <x v="0"/>
    <m/>
    <m/>
    <x v="9"/>
  </r>
  <r>
    <x v="189"/>
    <x v="0"/>
    <x v="2"/>
    <x v="0"/>
    <n v="1"/>
    <x v="0"/>
    <x v="2"/>
    <x v="0"/>
    <m/>
    <m/>
    <x v="17"/>
  </r>
  <r>
    <x v="190"/>
    <x v="0"/>
    <x v="2"/>
    <x v="0"/>
    <n v="1"/>
    <x v="0"/>
    <x v="0"/>
    <x v="0"/>
    <m/>
    <m/>
    <x v="1"/>
  </r>
  <r>
    <x v="191"/>
    <x v="0"/>
    <x v="2"/>
    <x v="0"/>
    <n v="1"/>
    <x v="7"/>
    <x v="30"/>
    <x v="5"/>
    <m/>
    <m/>
    <x v="9"/>
  </r>
  <r>
    <x v="192"/>
    <x v="0"/>
    <x v="2"/>
    <x v="0"/>
    <n v="1"/>
    <x v="0"/>
    <x v="22"/>
    <x v="0"/>
    <m/>
    <m/>
    <x v="14"/>
  </r>
  <r>
    <x v="193"/>
    <x v="0"/>
    <x v="2"/>
    <x v="0"/>
    <n v="1"/>
    <x v="4"/>
    <x v="8"/>
    <x v="1"/>
    <m/>
    <m/>
    <x v="13"/>
  </r>
  <r>
    <x v="194"/>
    <x v="0"/>
    <x v="2"/>
    <x v="0"/>
    <n v="1"/>
    <x v="1"/>
    <x v="1"/>
    <x v="0"/>
    <m/>
    <m/>
    <x v="5"/>
  </r>
  <r>
    <x v="195"/>
    <x v="0"/>
    <x v="2"/>
    <x v="0"/>
    <n v="1"/>
    <x v="5"/>
    <x v="13"/>
    <x v="4"/>
    <s v="Cattle"/>
    <m/>
    <x v="14"/>
  </r>
  <r>
    <x v="196"/>
    <x v="0"/>
    <x v="2"/>
    <x v="0"/>
    <n v="1"/>
    <x v="2"/>
    <x v="3"/>
    <x v="0"/>
    <m/>
    <m/>
    <x v="5"/>
  </r>
  <r>
    <x v="197"/>
    <x v="0"/>
    <x v="2"/>
    <x v="0"/>
    <n v="1"/>
    <x v="2"/>
    <x v="6"/>
    <x v="4"/>
    <s v="Cattle"/>
    <m/>
    <x v="6"/>
  </r>
  <r>
    <x v="198"/>
    <x v="0"/>
    <x v="2"/>
    <x v="0"/>
    <n v="1"/>
    <x v="8"/>
    <x v="31"/>
    <x v="6"/>
    <m/>
    <m/>
    <x v="0"/>
  </r>
  <r>
    <x v="199"/>
    <x v="0"/>
    <x v="2"/>
    <x v="0"/>
    <n v="1"/>
    <x v="4"/>
    <x v="8"/>
    <x v="0"/>
    <m/>
    <m/>
    <x v="11"/>
  </r>
  <r>
    <x v="200"/>
    <x v="0"/>
    <x v="2"/>
    <x v="0"/>
    <n v="1"/>
    <x v="4"/>
    <x v="8"/>
    <x v="0"/>
    <m/>
    <m/>
    <x v="11"/>
  </r>
  <r>
    <x v="201"/>
    <x v="0"/>
    <x v="2"/>
    <x v="0"/>
    <n v="1"/>
    <x v="7"/>
    <x v="32"/>
    <x v="5"/>
    <m/>
    <m/>
    <x v="8"/>
  </r>
  <r>
    <x v="202"/>
    <x v="0"/>
    <x v="2"/>
    <x v="0"/>
    <n v="1"/>
    <x v="4"/>
    <x v="10"/>
    <x v="2"/>
    <m/>
    <m/>
    <x v="14"/>
  </r>
  <r>
    <x v="203"/>
    <x v="0"/>
    <x v="2"/>
    <x v="0"/>
    <n v="1"/>
    <x v="4"/>
    <x v="8"/>
    <x v="0"/>
    <m/>
    <m/>
    <x v="14"/>
  </r>
  <r>
    <x v="204"/>
    <x v="0"/>
    <x v="2"/>
    <x v="0"/>
    <n v="1"/>
    <x v="0"/>
    <x v="0"/>
    <x v="0"/>
    <m/>
    <m/>
    <x v="9"/>
  </r>
  <r>
    <x v="205"/>
    <x v="0"/>
    <x v="2"/>
    <x v="0"/>
    <n v="1"/>
    <x v="1"/>
    <x v="1"/>
    <x v="4"/>
    <s v="Cattle"/>
    <m/>
    <x v="2"/>
  </r>
  <r>
    <x v="206"/>
    <x v="0"/>
    <x v="2"/>
    <x v="0"/>
    <n v="1"/>
    <x v="0"/>
    <x v="2"/>
    <x v="4"/>
    <s v="Cattle"/>
    <m/>
    <x v="6"/>
  </r>
  <r>
    <x v="207"/>
    <x v="0"/>
    <x v="2"/>
    <x v="0"/>
    <n v="1"/>
    <x v="4"/>
    <x v="8"/>
    <x v="0"/>
    <m/>
    <m/>
    <x v="16"/>
  </r>
  <r>
    <x v="208"/>
    <x v="0"/>
    <x v="2"/>
    <x v="0"/>
    <n v="1"/>
    <x v="2"/>
    <x v="6"/>
    <x v="4"/>
    <s v="Cattle"/>
    <m/>
    <x v="9"/>
  </r>
  <r>
    <x v="209"/>
    <x v="0"/>
    <x v="2"/>
    <x v="0"/>
    <n v="1"/>
    <x v="2"/>
    <x v="6"/>
    <x v="0"/>
    <m/>
    <m/>
    <x v="2"/>
  </r>
  <r>
    <x v="210"/>
    <x v="0"/>
    <x v="2"/>
    <x v="0"/>
    <n v="1"/>
    <x v="4"/>
    <x v="8"/>
    <x v="0"/>
    <m/>
    <m/>
    <x v="16"/>
  </r>
  <r>
    <x v="211"/>
    <x v="0"/>
    <x v="2"/>
    <x v="0"/>
    <n v="1"/>
    <x v="5"/>
    <x v="9"/>
    <x v="0"/>
    <m/>
    <m/>
    <x v="0"/>
  </r>
  <r>
    <x v="212"/>
    <x v="0"/>
    <x v="2"/>
    <x v="0"/>
    <n v="1"/>
    <x v="1"/>
    <x v="1"/>
    <x v="1"/>
    <m/>
    <m/>
    <x v="6"/>
  </r>
  <r>
    <x v="213"/>
    <x v="0"/>
    <x v="2"/>
    <x v="0"/>
    <n v="1"/>
    <x v="1"/>
    <x v="1"/>
    <x v="4"/>
    <s v="Cattle"/>
    <m/>
    <x v="14"/>
  </r>
  <r>
    <x v="214"/>
    <x v="0"/>
    <x v="2"/>
    <x v="0"/>
    <n v="1"/>
    <x v="0"/>
    <x v="16"/>
    <x v="4"/>
    <s v="Dairy"/>
    <m/>
    <x v="8"/>
  </r>
  <r>
    <x v="215"/>
    <x v="0"/>
    <x v="2"/>
    <x v="0"/>
    <n v="1"/>
    <x v="2"/>
    <x v="25"/>
    <x v="0"/>
    <m/>
    <m/>
    <x v="14"/>
  </r>
  <r>
    <x v="216"/>
    <x v="0"/>
    <x v="2"/>
    <x v="0"/>
    <n v="1"/>
    <x v="2"/>
    <x v="6"/>
    <x v="0"/>
    <m/>
    <m/>
    <x v="14"/>
  </r>
  <r>
    <x v="217"/>
    <x v="0"/>
    <x v="2"/>
    <x v="0"/>
    <n v="1"/>
    <x v="3"/>
    <x v="19"/>
    <x v="0"/>
    <m/>
    <m/>
    <x v="18"/>
  </r>
  <r>
    <x v="218"/>
    <x v="0"/>
    <x v="2"/>
    <x v="0"/>
    <n v="1"/>
    <x v="0"/>
    <x v="2"/>
    <x v="1"/>
    <m/>
    <m/>
    <x v="1"/>
  </r>
  <r>
    <x v="219"/>
    <x v="0"/>
    <x v="2"/>
    <x v="0"/>
    <n v="1"/>
    <x v="0"/>
    <x v="2"/>
    <x v="0"/>
    <m/>
    <m/>
    <x v="14"/>
  </r>
  <r>
    <x v="220"/>
    <x v="0"/>
    <x v="2"/>
    <x v="0"/>
    <n v="1"/>
    <x v="0"/>
    <x v="2"/>
    <x v="1"/>
    <m/>
    <m/>
    <x v="14"/>
  </r>
  <r>
    <x v="221"/>
    <x v="0"/>
    <x v="2"/>
    <x v="0"/>
    <n v="1"/>
    <x v="4"/>
    <x v="8"/>
    <x v="2"/>
    <m/>
    <m/>
    <x v="1"/>
  </r>
  <r>
    <x v="222"/>
    <x v="0"/>
    <x v="2"/>
    <x v="0"/>
    <n v="1"/>
    <x v="2"/>
    <x v="6"/>
    <x v="0"/>
    <m/>
    <m/>
    <x v="11"/>
  </r>
  <r>
    <x v="223"/>
    <x v="0"/>
    <x v="2"/>
    <x v="0"/>
    <n v="1"/>
    <x v="2"/>
    <x v="25"/>
    <x v="0"/>
    <m/>
    <m/>
    <x v="14"/>
  </r>
  <r>
    <x v="224"/>
    <x v="0"/>
    <x v="2"/>
    <x v="0"/>
    <n v="1"/>
    <x v="2"/>
    <x v="6"/>
    <x v="7"/>
    <m/>
    <m/>
    <x v="1"/>
  </r>
  <r>
    <x v="225"/>
    <x v="0"/>
    <x v="2"/>
    <x v="0"/>
    <n v="1"/>
    <x v="0"/>
    <x v="2"/>
    <x v="1"/>
    <m/>
    <m/>
    <x v="1"/>
  </r>
  <r>
    <x v="226"/>
    <x v="0"/>
    <x v="2"/>
    <x v="0"/>
    <n v="1"/>
    <x v="0"/>
    <x v="22"/>
    <x v="0"/>
    <m/>
    <m/>
    <x v="14"/>
  </r>
  <r>
    <x v="227"/>
    <x v="0"/>
    <x v="2"/>
    <x v="0"/>
    <n v="1"/>
    <x v="0"/>
    <x v="22"/>
    <x v="0"/>
    <m/>
    <m/>
    <x v="9"/>
  </r>
  <r>
    <x v="228"/>
    <x v="0"/>
    <x v="2"/>
    <x v="0"/>
    <n v="1"/>
    <x v="3"/>
    <x v="11"/>
    <x v="0"/>
    <m/>
    <m/>
    <x v="5"/>
  </r>
  <r>
    <x v="229"/>
    <x v="0"/>
    <x v="2"/>
    <x v="0"/>
    <n v="1"/>
    <x v="3"/>
    <x v="11"/>
    <x v="0"/>
    <m/>
    <m/>
    <x v="0"/>
  </r>
  <r>
    <x v="230"/>
    <x v="0"/>
    <x v="2"/>
    <x v="0"/>
    <n v="1"/>
    <x v="0"/>
    <x v="16"/>
    <x v="0"/>
    <m/>
    <m/>
    <x v="0"/>
  </r>
  <r>
    <x v="231"/>
    <x v="0"/>
    <x v="2"/>
    <x v="0"/>
    <n v="1"/>
    <x v="1"/>
    <x v="1"/>
    <x v="7"/>
    <m/>
    <s v="Coffee"/>
    <x v="1"/>
  </r>
  <r>
    <x v="232"/>
    <x v="0"/>
    <x v="2"/>
    <x v="0"/>
    <n v="1"/>
    <x v="2"/>
    <x v="6"/>
    <x v="1"/>
    <m/>
    <m/>
    <x v="14"/>
  </r>
  <r>
    <x v="233"/>
    <x v="0"/>
    <x v="2"/>
    <x v="0"/>
    <n v="1"/>
    <x v="5"/>
    <x v="13"/>
    <x v="0"/>
    <m/>
    <m/>
    <x v="2"/>
  </r>
  <r>
    <x v="234"/>
    <x v="0"/>
    <x v="2"/>
    <x v="0"/>
    <n v="1"/>
    <x v="3"/>
    <x v="11"/>
    <x v="1"/>
    <m/>
    <m/>
    <x v="9"/>
  </r>
  <r>
    <x v="235"/>
    <x v="0"/>
    <x v="2"/>
    <x v="0"/>
    <n v="1"/>
    <x v="0"/>
    <x v="22"/>
    <x v="0"/>
    <m/>
    <m/>
    <x v="14"/>
  </r>
  <r>
    <x v="236"/>
    <x v="0"/>
    <x v="2"/>
    <x v="0"/>
    <n v="1"/>
    <x v="0"/>
    <x v="2"/>
    <x v="0"/>
    <m/>
    <m/>
    <x v="14"/>
  </r>
  <r>
    <x v="237"/>
    <x v="0"/>
    <x v="2"/>
    <x v="1"/>
    <n v="0"/>
    <x v="1"/>
    <x v="1"/>
    <x v="0"/>
    <m/>
    <m/>
    <x v="5"/>
  </r>
  <r>
    <x v="238"/>
    <x v="0"/>
    <x v="2"/>
    <x v="0"/>
    <n v="1"/>
    <x v="2"/>
    <x v="6"/>
    <x v="0"/>
    <m/>
    <m/>
    <x v="1"/>
  </r>
  <r>
    <x v="239"/>
    <x v="0"/>
    <x v="2"/>
    <x v="0"/>
    <n v="1"/>
    <x v="0"/>
    <x v="16"/>
    <x v="0"/>
    <m/>
    <m/>
    <x v="11"/>
  </r>
  <r>
    <x v="240"/>
    <x v="0"/>
    <x v="2"/>
    <x v="0"/>
    <n v="1"/>
    <x v="6"/>
    <x v="23"/>
    <x v="0"/>
    <m/>
    <m/>
    <x v="6"/>
  </r>
  <r>
    <x v="241"/>
    <x v="0"/>
    <x v="2"/>
    <x v="0"/>
    <n v="1"/>
    <x v="2"/>
    <x v="3"/>
    <x v="0"/>
    <m/>
    <m/>
    <x v="14"/>
  </r>
  <r>
    <x v="242"/>
    <x v="0"/>
    <x v="2"/>
    <x v="0"/>
    <n v="1"/>
    <x v="0"/>
    <x v="16"/>
    <x v="0"/>
    <m/>
    <m/>
    <x v="17"/>
  </r>
  <r>
    <x v="243"/>
    <x v="0"/>
    <x v="2"/>
    <x v="0"/>
    <n v="1"/>
    <x v="2"/>
    <x v="6"/>
    <x v="1"/>
    <m/>
    <m/>
    <x v="14"/>
  </r>
  <r>
    <x v="244"/>
    <x v="0"/>
    <x v="2"/>
    <x v="0"/>
    <n v="1"/>
    <x v="7"/>
    <x v="21"/>
    <x v="5"/>
    <m/>
    <m/>
    <x v="1"/>
  </r>
  <r>
    <x v="245"/>
    <x v="0"/>
    <x v="2"/>
    <x v="0"/>
    <n v="1"/>
    <x v="2"/>
    <x v="6"/>
    <x v="4"/>
    <s v="Cattle"/>
    <m/>
    <x v="9"/>
  </r>
  <r>
    <x v="246"/>
    <x v="0"/>
    <x v="2"/>
    <x v="0"/>
    <n v="1"/>
    <x v="0"/>
    <x v="16"/>
    <x v="0"/>
    <m/>
    <m/>
    <x v="14"/>
  </r>
  <r>
    <x v="247"/>
    <x v="0"/>
    <x v="2"/>
    <x v="0"/>
    <n v="1"/>
    <x v="2"/>
    <x v="6"/>
    <x v="0"/>
    <m/>
    <m/>
    <x v="5"/>
  </r>
  <r>
    <x v="248"/>
    <x v="0"/>
    <x v="2"/>
    <x v="0"/>
    <n v="1"/>
    <x v="4"/>
    <x v="33"/>
    <x v="0"/>
    <m/>
    <m/>
    <x v="12"/>
  </r>
  <r>
    <x v="249"/>
    <x v="0"/>
    <x v="2"/>
    <x v="0"/>
    <n v="1"/>
    <x v="1"/>
    <x v="1"/>
    <x v="0"/>
    <m/>
    <m/>
    <x v="1"/>
  </r>
  <r>
    <x v="250"/>
    <x v="0"/>
    <x v="2"/>
    <x v="0"/>
    <n v="1"/>
    <x v="2"/>
    <x v="6"/>
    <x v="0"/>
    <m/>
    <m/>
    <x v="14"/>
  </r>
  <r>
    <x v="251"/>
    <x v="0"/>
    <x v="2"/>
    <x v="0"/>
    <n v="1"/>
    <x v="1"/>
    <x v="1"/>
    <x v="8"/>
    <m/>
    <m/>
    <x v="2"/>
  </r>
  <r>
    <x v="252"/>
    <x v="0"/>
    <x v="2"/>
    <x v="0"/>
    <n v="1"/>
    <x v="1"/>
    <x v="1"/>
    <x v="7"/>
    <m/>
    <s v="Coffee"/>
    <x v="14"/>
  </r>
  <r>
    <x v="253"/>
    <x v="0"/>
    <x v="2"/>
    <x v="0"/>
    <n v="1"/>
    <x v="2"/>
    <x v="6"/>
    <x v="0"/>
    <m/>
    <m/>
    <x v="16"/>
  </r>
  <r>
    <x v="254"/>
    <x v="0"/>
    <x v="2"/>
    <x v="0"/>
    <n v="1"/>
    <x v="0"/>
    <x v="2"/>
    <x v="0"/>
    <m/>
    <m/>
    <x v="19"/>
  </r>
  <r>
    <x v="255"/>
    <x v="0"/>
    <x v="2"/>
    <x v="0"/>
    <n v="1"/>
    <x v="5"/>
    <x v="13"/>
    <x v="0"/>
    <m/>
    <m/>
    <x v="16"/>
  </r>
  <r>
    <x v="256"/>
    <x v="0"/>
    <x v="2"/>
    <x v="0"/>
    <n v="1"/>
    <x v="4"/>
    <x v="8"/>
    <x v="0"/>
    <m/>
    <m/>
    <x v="0"/>
  </r>
  <r>
    <x v="257"/>
    <x v="0"/>
    <x v="2"/>
    <x v="0"/>
    <n v="1"/>
    <x v="4"/>
    <x v="33"/>
    <x v="0"/>
    <m/>
    <m/>
    <x v="3"/>
  </r>
  <r>
    <x v="258"/>
    <x v="0"/>
    <x v="2"/>
    <x v="0"/>
    <n v="1"/>
    <x v="0"/>
    <x v="2"/>
    <x v="4"/>
    <s v="Cattle"/>
    <m/>
    <x v="6"/>
  </r>
  <r>
    <x v="259"/>
    <x v="0"/>
    <x v="2"/>
    <x v="0"/>
    <n v="1"/>
    <x v="0"/>
    <x v="22"/>
    <x v="0"/>
    <m/>
    <m/>
    <x v="14"/>
  </r>
  <r>
    <x v="260"/>
    <x v="0"/>
    <x v="2"/>
    <x v="0"/>
    <n v="1"/>
    <x v="0"/>
    <x v="22"/>
    <x v="9"/>
    <m/>
    <m/>
    <x v="11"/>
  </r>
  <r>
    <x v="261"/>
    <x v="0"/>
    <x v="2"/>
    <x v="0"/>
    <n v="1"/>
    <x v="0"/>
    <x v="2"/>
    <x v="9"/>
    <m/>
    <m/>
    <x v="14"/>
  </r>
  <r>
    <x v="262"/>
    <x v="0"/>
    <x v="2"/>
    <x v="0"/>
    <n v="1"/>
    <x v="2"/>
    <x v="6"/>
    <x v="4"/>
    <s v="Cattle"/>
    <m/>
    <x v="14"/>
  </r>
  <r>
    <x v="263"/>
    <x v="0"/>
    <x v="2"/>
    <x v="0"/>
    <n v="1"/>
    <x v="2"/>
    <x v="6"/>
    <x v="0"/>
    <m/>
    <m/>
    <x v="3"/>
  </r>
  <r>
    <x v="264"/>
    <x v="0"/>
    <x v="2"/>
    <x v="0"/>
    <n v="1"/>
    <x v="1"/>
    <x v="5"/>
    <x v="0"/>
    <m/>
    <m/>
    <x v="0"/>
  </r>
  <r>
    <x v="265"/>
    <x v="0"/>
    <x v="2"/>
    <x v="0"/>
    <n v="1"/>
    <x v="7"/>
    <x v="21"/>
    <x v="5"/>
    <m/>
    <m/>
    <x v="1"/>
  </r>
  <r>
    <x v="266"/>
    <x v="0"/>
    <x v="2"/>
    <x v="0"/>
    <n v="1"/>
    <x v="2"/>
    <x v="6"/>
    <x v="0"/>
    <m/>
    <m/>
    <x v="14"/>
  </r>
  <r>
    <x v="267"/>
    <x v="0"/>
    <x v="2"/>
    <x v="0"/>
    <n v="1"/>
    <x v="7"/>
    <x v="34"/>
    <x v="5"/>
    <m/>
    <m/>
    <x v="9"/>
  </r>
  <r>
    <x v="268"/>
    <x v="0"/>
    <x v="2"/>
    <x v="0"/>
    <n v="1"/>
    <x v="2"/>
    <x v="6"/>
    <x v="1"/>
    <m/>
    <m/>
    <x v="14"/>
  </r>
  <r>
    <x v="269"/>
    <x v="0"/>
    <x v="2"/>
    <x v="0"/>
    <n v="1"/>
    <x v="1"/>
    <x v="1"/>
    <x v="1"/>
    <m/>
    <m/>
    <x v="5"/>
  </r>
  <r>
    <x v="270"/>
    <x v="0"/>
    <x v="2"/>
    <x v="0"/>
    <n v="1"/>
    <x v="1"/>
    <x v="1"/>
    <x v="1"/>
    <m/>
    <m/>
    <x v="1"/>
  </r>
  <r>
    <x v="271"/>
    <x v="0"/>
    <x v="2"/>
    <x v="0"/>
    <n v="1"/>
    <x v="1"/>
    <x v="1"/>
    <x v="0"/>
    <m/>
    <m/>
    <x v="14"/>
  </r>
  <r>
    <x v="272"/>
    <x v="0"/>
    <x v="2"/>
    <x v="0"/>
    <n v="1"/>
    <x v="0"/>
    <x v="2"/>
    <x v="0"/>
    <m/>
    <m/>
    <x v="14"/>
  </r>
  <r>
    <x v="273"/>
    <x v="0"/>
    <x v="2"/>
    <x v="0"/>
    <n v="1"/>
    <x v="2"/>
    <x v="25"/>
    <x v="0"/>
    <m/>
    <m/>
    <x v="14"/>
  </r>
  <r>
    <x v="274"/>
    <x v="0"/>
    <x v="2"/>
    <x v="0"/>
    <n v="1"/>
    <x v="8"/>
    <x v="20"/>
    <x v="6"/>
    <m/>
    <m/>
    <x v="2"/>
  </r>
  <r>
    <x v="275"/>
    <x v="0"/>
    <x v="2"/>
    <x v="0"/>
    <n v="1"/>
    <x v="0"/>
    <x v="2"/>
    <x v="0"/>
    <m/>
    <m/>
    <x v="9"/>
  </r>
  <r>
    <x v="276"/>
    <x v="0"/>
    <x v="2"/>
    <x v="0"/>
    <n v="1"/>
    <x v="4"/>
    <x v="8"/>
    <x v="0"/>
    <m/>
    <m/>
    <x v="0"/>
  </r>
  <r>
    <x v="277"/>
    <x v="0"/>
    <x v="2"/>
    <x v="0"/>
    <n v="1"/>
    <x v="0"/>
    <x v="28"/>
    <x v="0"/>
    <m/>
    <m/>
    <x v="11"/>
  </r>
  <r>
    <x v="278"/>
    <x v="0"/>
    <x v="2"/>
    <x v="0"/>
    <n v="1"/>
    <x v="3"/>
    <x v="7"/>
    <x v="0"/>
    <m/>
    <m/>
    <x v="5"/>
  </r>
  <r>
    <x v="279"/>
    <x v="0"/>
    <x v="2"/>
    <x v="0"/>
    <n v="1"/>
    <x v="1"/>
    <x v="27"/>
    <x v="0"/>
    <m/>
    <m/>
    <x v="2"/>
  </r>
  <r>
    <x v="280"/>
    <x v="0"/>
    <x v="2"/>
    <x v="0"/>
    <n v="1"/>
    <x v="0"/>
    <x v="2"/>
    <x v="0"/>
    <m/>
    <m/>
    <x v="10"/>
  </r>
  <r>
    <x v="281"/>
    <x v="0"/>
    <x v="2"/>
    <x v="0"/>
    <n v="1"/>
    <x v="2"/>
    <x v="6"/>
    <x v="0"/>
    <m/>
    <m/>
    <x v="11"/>
  </r>
  <r>
    <x v="282"/>
    <x v="0"/>
    <x v="2"/>
    <x v="0"/>
    <n v="1"/>
    <x v="3"/>
    <x v="11"/>
    <x v="4"/>
    <s v="Poultry"/>
    <m/>
    <x v="13"/>
  </r>
  <r>
    <x v="283"/>
    <x v="0"/>
    <x v="2"/>
    <x v="0"/>
    <n v="1"/>
    <x v="4"/>
    <x v="35"/>
    <x v="4"/>
    <s v="Cattle"/>
    <m/>
    <x v="19"/>
  </r>
  <r>
    <x v="284"/>
    <x v="0"/>
    <x v="2"/>
    <x v="0"/>
    <n v="1"/>
    <x v="1"/>
    <x v="1"/>
    <x v="0"/>
    <m/>
    <m/>
    <x v="2"/>
  </r>
  <r>
    <x v="285"/>
    <x v="0"/>
    <x v="2"/>
    <x v="0"/>
    <n v="1"/>
    <x v="0"/>
    <x v="16"/>
    <x v="4"/>
    <s v="Cattle"/>
    <m/>
    <x v="1"/>
  </r>
  <r>
    <x v="286"/>
    <x v="0"/>
    <x v="2"/>
    <x v="0"/>
    <n v="1"/>
    <x v="3"/>
    <x v="7"/>
    <x v="0"/>
    <m/>
    <m/>
    <x v="17"/>
  </r>
  <r>
    <x v="287"/>
    <x v="0"/>
    <x v="2"/>
    <x v="0"/>
    <n v="1"/>
    <x v="4"/>
    <x v="8"/>
    <x v="0"/>
    <m/>
    <m/>
    <x v="11"/>
  </r>
  <r>
    <x v="288"/>
    <x v="0"/>
    <x v="2"/>
    <x v="0"/>
    <n v="1"/>
    <x v="6"/>
    <x v="36"/>
    <x v="0"/>
    <m/>
    <m/>
    <x v="14"/>
  </r>
  <r>
    <x v="289"/>
    <x v="0"/>
    <x v="2"/>
    <x v="0"/>
    <n v="1"/>
    <x v="1"/>
    <x v="1"/>
    <x v="0"/>
    <m/>
    <m/>
    <x v="0"/>
  </r>
  <r>
    <x v="290"/>
    <x v="0"/>
    <x v="2"/>
    <x v="0"/>
    <n v="1"/>
    <x v="2"/>
    <x v="6"/>
    <x v="4"/>
    <s v="Cattle"/>
    <m/>
    <x v="9"/>
  </r>
  <r>
    <x v="291"/>
    <x v="0"/>
    <x v="2"/>
    <x v="0"/>
    <n v="1"/>
    <x v="4"/>
    <x v="8"/>
    <x v="0"/>
    <m/>
    <m/>
    <x v="14"/>
  </r>
  <r>
    <x v="292"/>
    <x v="0"/>
    <x v="2"/>
    <x v="0"/>
    <n v="1"/>
    <x v="1"/>
    <x v="1"/>
    <x v="1"/>
    <m/>
    <m/>
    <x v="14"/>
  </r>
  <r>
    <x v="293"/>
    <x v="0"/>
    <x v="2"/>
    <x v="0"/>
    <n v="1"/>
    <x v="2"/>
    <x v="6"/>
    <x v="9"/>
    <m/>
    <m/>
    <x v="8"/>
  </r>
  <r>
    <x v="294"/>
    <x v="0"/>
    <x v="2"/>
    <x v="0"/>
    <n v="1"/>
    <x v="5"/>
    <x v="13"/>
    <x v="0"/>
    <m/>
    <m/>
    <x v="8"/>
  </r>
  <r>
    <x v="295"/>
    <x v="0"/>
    <x v="2"/>
    <x v="0"/>
    <n v="1"/>
    <x v="2"/>
    <x v="6"/>
    <x v="0"/>
    <m/>
    <m/>
    <x v="9"/>
  </r>
  <r>
    <x v="296"/>
    <x v="0"/>
    <x v="2"/>
    <x v="0"/>
    <n v="1"/>
    <x v="4"/>
    <x v="10"/>
    <x v="0"/>
    <m/>
    <m/>
    <x v="11"/>
  </r>
  <r>
    <x v="297"/>
    <x v="0"/>
    <x v="2"/>
    <x v="0"/>
    <n v="1"/>
    <x v="5"/>
    <x v="37"/>
    <x v="4"/>
    <s v="Dairy"/>
    <m/>
    <x v="1"/>
  </r>
  <r>
    <x v="298"/>
    <x v="0"/>
    <x v="2"/>
    <x v="0"/>
    <n v="1"/>
    <x v="0"/>
    <x v="2"/>
    <x v="0"/>
    <m/>
    <m/>
    <x v="2"/>
  </r>
  <r>
    <x v="299"/>
    <x v="0"/>
    <x v="2"/>
    <x v="0"/>
    <n v="1"/>
    <x v="2"/>
    <x v="6"/>
    <x v="4"/>
    <s v="Cattle"/>
    <m/>
    <x v="1"/>
  </r>
  <r>
    <x v="300"/>
    <x v="0"/>
    <x v="2"/>
    <x v="1"/>
    <n v="0"/>
    <x v="1"/>
    <x v="1"/>
    <x v="0"/>
    <m/>
    <m/>
    <x v="2"/>
  </r>
  <r>
    <x v="301"/>
    <x v="0"/>
    <x v="2"/>
    <x v="0"/>
    <n v="1"/>
    <x v="4"/>
    <x v="12"/>
    <x v="0"/>
    <m/>
    <m/>
    <x v="5"/>
  </r>
  <r>
    <x v="302"/>
    <x v="0"/>
    <x v="2"/>
    <x v="0"/>
    <n v="1"/>
    <x v="2"/>
    <x v="6"/>
    <x v="0"/>
    <m/>
    <m/>
    <x v="9"/>
  </r>
  <r>
    <x v="303"/>
    <x v="0"/>
    <x v="2"/>
    <x v="0"/>
    <n v="1"/>
    <x v="5"/>
    <x v="13"/>
    <x v="4"/>
    <s v="Dairy"/>
    <m/>
    <x v="14"/>
  </r>
  <r>
    <x v="304"/>
    <x v="0"/>
    <x v="2"/>
    <x v="0"/>
    <n v="1"/>
    <x v="3"/>
    <x v="11"/>
    <x v="0"/>
    <m/>
    <m/>
    <x v="11"/>
  </r>
  <r>
    <x v="305"/>
    <x v="0"/>
    <x v="2"/>
    <x v="0"/>
    <n v="1"/>
    <x v="0"/>
    <x v="22"/>
    <x v="0"/>
    <m/>
    <m/>
    <x v="14"/>
  </r>
  <r>
    <x v="306"/>
    <x v="0"/>
    <x v="2"/>
    <x v="0"/>
    <n v="1"/>
    <x v="1"/>
    <x v="4"/>
    <x v="0"/>
    <m/>
    <m/>
    <x v="14"/>
  </r>
  <r>
    <x v="307"/>
    <x v="0"/>
    <x v="2"/>
    <x v="0"/>
    <n v="1"/>
    <x v="1"/>
    <x v="1"/>
    <x v="0"/>
    <m/>
    <m/>
    <x v="14"/>
  </r>
  <r>
    <x v="308"/>
    <x v="0"/>
    <x v="2"/>
    <x v="0"/>
    <n v="1"/>
    <x v="4"/>
    <x v="8"/>
    <x v="0"/>
    <m/>
    <m/>
    <x v="18"/>
  </r>
  <r>
    <x v="309"/>
    <x v="0"/>
    <x v="2"/>
    <x v="0"/>
    <n v="1"/>
    <x v="5"/>
    <x v="13"/>
    <x v="4"/>
    <s v="Dairy"/>
    <m/>
    <x v="1"/>
  </r>
  <r>
    <x v="310"/>
    <x v="0"/>
    <x v="2"/>
    <x v="0"/>
    <n v="1"/>
    <x v="3"/>
    <x v="7"/>
    <x v="0"/>
    <m/>
    <m/>
    <x v="3"/>
  </r>
  <r>
    <x v="311"/>
    <x v="0"/>
    <x v="2"/>
    <x v="0"/>
    <n v="1"/>
    <x v="1"/>
    <x v="5"/>
    <x v="0"/>
    <m/>
    <m/>
    <x v="1"/>
  </r>
  <r>
    <x v="312"/>
    <x v="0"/>
    <x v="2"/>
    <x v="0"/>
    <n v="1"/>
    <x v="2"/>
    <x v="6"/>
    <x v="0"/>
    <m/>
    <m/>
    <x v="15"/>
  </r>
  <r>
    <x v="313"/>
    <x v="0"/>
    <x v="2"/>
    <x v="0"/>
    <n v="1"/>
    <x v="3"/>
    <x v="11"/>
    <x v="0"/>
    <m/>
    <m/>
    <x v="6"/>
  </r>
  <r>
    <x v="314"/>
    <x v="0"/>
    <x v="2"/>
    <x v="0"/>
    <n v="1"/>
    <x v="5"/>
    <x v="13"/>
    <x v="5"/>
    <m/>
    <m/>
    <x v="8"/>
  </r>
  <r>
    <x v="315"/>
    <x v="0"/>
    <x v="2"/>
    <x v="0"/>
    <n v="1"/>
    <x v="1"/>
    <x v="5"/>
    <x v="0"/>
    <m/>
    <m/>
    <x v="9"/>
  </r>
  <r>
    <x v="316"/>
    <x v="0"/>
    <x v="2"/>
    <x v="0"/>
    <n v="1"/>
    <x v="2"/>
    <x v="6"/>
    <x v="0"/>
    <m/>
    <m/>
    <x v="14"/>
  </r>
  <r>
    <x v="317"/>
    <x v="0"/>
    <x v="2"/>
    <x v="1"/>
    <n v="0"/>
    <x v="0"/>
    <x v="2"/>
    <x v="0"/>
    <m/>
    <m/>
    <x v="0"/>
  </r>
  <r>
    <x v="318"/>
    <x v="0"/>
    <x v="2"/>
    <x v="0"/>
    <n v="1"/>
    <x v="5"/>
    <x v="13"/>
    <x v="0"/>
    <m/>
    <m/>
    <x v="14"/>
  </r>
  <r>
    <x v="319"/>
    <x v="0"/>
    <x v="2"/>
    <x v="0"/>
    <n v="1"/>
    <x v="0"/>
    <x v="22"/>
    <x v="0"/>
    <m/>
    <m/>
    <x v="2"/>
  </r>
  <r>
    <x v="320"/>
    <x v="0"/>
    <x v="2"/>
    <x v="0"/>
    <n v="1"/>
    <x v="3"/>
    <x v="19"/>
    <x v="9"/>
    <m/>
    <m/>
    <x v="6"/>
  </r>
  <r>
    <x v="321"/>
    <x v="0"/>
    <x v="2"/>
    <x v="0"/>
    <n v="1"/>
    <x v="7"/>
    <x v="21"/>
    <x v="6"/>
    <m/>
    <m/>
    <x v="2"/>
  </r>
  <r>
    <x v="322"/>
    <x v="0"/>
    <x v="2"/>
    <x v="0"/>
    <n v="1"/>
    <x v="0"/>
    <x v="22"/>
    <x v="0"/>
    <m/>
    <m/>
    <x v="4"/>
  </r>
  <r>
    <x v="323"/>
    <x v="0"/>
    <x v="2"/>
    <x v="0"/>
    <n v="1"/>
    <x v="7"/>
    <x v="32"/>
    <x v="5"/>
    <m/>
    <m/>
    <x v="14"/>
  </r>
  <r>
    <x v="324"/>
    <x v="0"/>
    <x v="2"/>
    <x v="0"/>
    <n v="1"/>
    <x v="0"/>
    <x v="0"/>
    <x v="4"/>
    <s v="Cattle"/>
    <m/>
    <x v="2"/>
  </r>
  <r>
    <x v="325"/>
    <x v="0"/>
    <x v="2"/>
    <x v="0"/>
    <n v="1"/>
    <x v="4"/>
    <x v="35"/>
    <x v="4"/>
    <s v="Dairy"/>
    <m/>
    <x v="2"/>
  </r>
  <r>
    <x v="326"/>
    <x v="0"/>
    <x v="2"/>
    <x v="0"/>
    <n v="1"/>
    <x v="8"/>
    <x v="20"/>
    <x v="6"/>
    <m/>
    <m/>
    <x v="14"/>
  </r>
  <r>
    <x v="327"/>
    <x v="0"/>
    <x v="2"/>
    <x v="0"/>
    <n v="1"/>
    <x v="7"/>
    <x v="32"/>
    <x v="5"/>
    <m/>
    <m/>
    <x v="14"/>
  </r>
  <r>
    <x v="328"/>
    <x v="0"/>
    <x v="2"/>
    <x v="0"/>
    <n v="1"/>
    <x v="0"/>
    <x v="2"/>
    <x v="0"/>
    <m/>
    <m/>
    <x v="0"/>
  </r>
  <r>
    <x v="329"/>
    <x v="0"/>
    <x v="2"/>
    <x v="0"/>
    <n v="1"/>
    <x v="1"/>
    <x v="1"/>
    <x v="0"/>
    <m/>
    <m/>
    <x v="8"/>
  </r>
  <r>
    <x v="330"/>
    <x v="0"/>
    <x v="2"/>
    <x v="0"/>
    <n v="1"/>
    <x v="4"/>
    <x v="12"/>
    <x v="1"/>
    <m/>
    <m/>
    <x v="0"/>
  </r>
  <r>
    <x v="331"/>
    <x v="0"/>
    <x v="2"/>
    <x v="0"/>
    <n v="1"/>
    <x v="6"/>
    <x v="29"/>
    <x v="3"/>
    <m/>
    <m/>
    <x v="20"/>
  </r>
  <r>
    <x v="332"/>
    <x v="0"/>
    <x v="2"/>
    <x v="0"/>
    <n v="1"/>
    <x v="2"/>
    <x v="6"/>
    <x v="0"/>
    <m/>
    <m/>
    <x v="5"/>
  </r>
  <r>
    <x v="333"/>
    <x v="0"/>
    <x v="2"/>
    <x v="0"/>
    <n v="1"/>
    <x v="0"/>
    <x v="2"/>
    <x v="0"/>
    <m/>
    <m/>
    <x v="0"/>
  </r>
  <r>
    <x v="334"/>
    <x v="0"/>
    <x v="2"/>
    <x v="0"/>
    <n v="1"/>
    <x v="1"/>
    <x v="5"/>
    <x v="0"/>
    <m/>
    <m/>
    <x v="2"/>
  </r>
  <r>
    <x v="335"/>
    <x v="0"/>
    <x v="2"/>
    <x v="0"/>
    <n v="1"/>
    <x v="0"/>
    <x v="2"/>
    <x v="4"/>
    <s v="Cattle"/>
    <m/>
    <x v="14"/>
  </r>
  <r>
    <x v="336"/>
    <x v="0"/>
    <x v="2"/>
    <x v="0"/>
    <n v="1"/>
    <x v="3"/>
    <x v="38"/>
    <x v="4"/>
    <s v="Cattle"/>
    <m/>
    <x v="0"/>
  </r>
  <r>
    <x v="337"/>
    <x v="0"/>
    <x v="2"/>
    <x v="0"/>
    <n v="1"/>
    <x v="0"/>
    <x v="22"/>
    <x v="0"/>
    <m/>
    <m/>
    <x v="14"/>
  </r>
  <r>
    <x v="338"/>
    <x v="0"/>
    <x v="2"/>
    <x v="0"/>
    <n v="1"/>
    <x v="4"/>
    <x v="12"/>
    <x v="1"/>
    <m/>
    <m/>
    <x v="11"/>
  </r>
  <r>
    <x v="339"/>
    <x v="0"/>
    <x v="2"/>
    <x v="0"/>
    <n v="1"/>
    <x v="0"/>
    <x v="2"/>
    <x v="0"/>
    <m/>
    <m/>
    <x v="5"/>
  </r>
  <r>
    <x v="340"/>
    <x v="0"/>
    <x v="2"/>
    <x v="0"/>
    <n v="1"/>
    <x v="4"/>
    <x v="8"/>
    <x v="0"/>
    <m/>
    <m/>
    <x v="14"/>
  </r>
  <r>
    <x v="341"/>
    <x v="0"/>
    <x v="2"/>
    <x v="0"/>
    <n v="1"/>
    <x v="1"/>
    <x v="1"/>
    <x v="0"/>
    <m/>
    <m/>
    <x v="14"/>
  </r>
  <r>
    <x v="342"/>
    <x v="0"/>
    <x v="2"/>
    <x v="0"/>
    <n v="1"/>
    <x v="4"/>
    <x v="8"/>
    <x v="0"/>
    <m/>
    <m/>
    <x v="20"/>
  </r>
  <r>
    <x v="343"/>
    <x v="0"/>
    <x v="2"/>
    <x v="0"/>
    <n v="1"/>
    <x v="0"/>
    <x v="2"/>
    <x v="1"/>
    <m/>
    <m/>
    <x v="15"/>
  </r>
  <r>
    <x v="344"/>
    <x v="0"/>
    <x v="2"/>
    <x v="0"/>
    <n v="1"/>
    <x v="2"/>
    <x v="6"/>
    <x v="2"/>
    <m/>
    <m/>
    <x v="14"/>
  </r>
  <r>
    <x v="345"/>
    <x v="0"/>
    <x v="2"/>
    <x v="0"/>
    <n v="1"/>
    <x v="7"/>
    <x v="32"/>
    <x v="5"/>
    <m/>
    <m/>
    <x v="14"/>
  </r>
  <r>
    <x v="346"/>
    <x v="0"/>
    <x v="2"/>
    <x v="0"/>
    <n v="1"/>
    <x v="3"/>
    <x v="7"/>
    <x v="0"/>
    <m/>
    <m/>
    <x v="14"/>
  </r>
  <r>
    <x v="347"/>
    <x v="0"/>
    <x v="2"/>
    <x v="0"/>
    <n v="1"/>
    <x v="4"/>
    <x v="8"/>
    <x v="1"/>
    <m/>
    <m/>
    <x v="14"/>
  </r>
  <r>
    <x v="348"/>
    <x v="0"/>
    <x v="2"/>
    <x v="0"/>
    <n v="1"/>
    <x v="1"/>
    <x v="1"/>
    <x v="0"/>
    <m/>
    <m/>
    <x v="14"/>
  </r>
  <r>
    <x v="349"/>
    <x v="0"/>
    <x v="2"/>
    <x v="0"/>
    <n v="1"/>
    <x v="0"/>
    <x v="28"/>
    <x v="0"/>
    <m/>
    <m/>
    <x v="14"/>
  </r>
  <r>
    <x v="350"/>
    <x v="0"/>
    <x v="2"/>
    <x v="0"/>
    <n v="1"/>
    <x v="0"/>
    <x v="28"/>
    <x v="0"/>
    <m/>
    <m/>
    <x v="14"/>
  </r>
  <r>
    <x v="351"/>
    <x v="0"/>
    <x v="2"/>
    <x v="0"/>
    <n v="1"/>
    <x v="5"/>
    <x v="13"/>
    <x v="5"/>
    <m/>
    <m/>
    <x v="17"/>
  </r>
  <r>
    <x v="352"/>
    <x v="0"/>
    <x v="2"/>
    <x v="0"/>
    <n v="1"/>
    <x v="4"/>
    <x v="33"/>
    <x v="0"/>
    <m/>
    <m/>
    <x v="14"/>
  </r>
  <r>
    <x v="353"/>
    <x v="0"/>
    <x v="2"/>
    <x v="0"/>
    <n v="1"/>
    <x v="0"/>
    <x v="2"/>
    <x v="0"/>
    <m/>
    <m/>
    <x v="0"/>
  </r>
  <r>
    <x v="354"/>
    <x v="0"/>
    <x v="2"/>
    <x v="0"/>
    <n v="1"/>
    <x v="0"/>
    <x v="0"/>
    <x v="0"/>
    <m/>
    <m/>
    <x v="1"/>
  </r>
  <r>
    <x v="355"/>
    <x v="0"/>
    <x v="2"/>
    <x v="0"/>
    <n v="1"/>
    <x v="0"/>
    <x v="2"/>
    <x v="0"/>
    <m/>
    <m/>
    <x v="14"/>
  </r>
  <r>
    <x v="356"/>
    <x v="0"/>
    <x v="2"/>
    <x v="0"/>
    <n v="1"/>
    <x v="1"/>
    <x v="5"/>
    <x v="0"/>
    <m/>
    <m/>
    <x v="5"/>
  </r>
  <r>
    <x v="357"/>
    <x v="0"/>
    <x v="2"/>
    <x v="0"/>
    <n v="1"/>
    <x v="0"/>
    <x v="16"/>
    <x v="0"/>
    <m/>
    <m/>
    <x v="14"/>
  </r>
  <r>
    <x v="358"/>
    <x v="0"/>
    <x v="2"/>
    <x v="0"/>
    <n v="1"/>
    <x v="0"/>
    <x v="2"/>
    <x v="1"/>
    <m/>
    <m/>
    <x v="5"/>
  </r>
  <r>
    <x v="359"/>
    <x v="0"/>
    <x v="2"/>
    <x v="0"/>
    <n v="1"/>
    <x v="2"/>
    <x v="6"/>
    <x v="0"/>
    <m/>
    <m/>
    <x v="18"/>
  </r>
  <r>
    <x v="360"/>
    <x v="0"/>
    <x v="2"/>
    <x v="0"/>
    <n v="1"/>
    <x v="3"/>
    <x v="19"/>
    <x v="0"/>
    <m/>
    <m/>
    <x v="14"/>
  </r>
  <r>
    <x v="361"/>
    <x v="0"/>
    <x v="2"/>
    <x v="0"/>
    <n v="1"/>
    <x v="4"/>
    <x v="8"/>
    <x v="0"/>
    <m/>
    <m/>
    <x v="8"/>
  </r>
  <r>
    <x v="362"/>
    <x v="0"/>
    <x v="2"/>
    <x v="0"/>
    <n v="1"/>
    <x v="2"/>
    <x v="6"/>
    <x v="0"/>
    <m/>
    <m/>
    <x v="14"/>
  </r>
  <r>
    <x v="363"/>
    <x v="0"/>
    <x v="2"/>
    <x v="0"/>
    <n v="1"/>
    <x v="2"/>
    <x v="6"/>
    <x v="0"/>
    <m/>
    <m/>
    <x v="16"/>
  </r>
  <r>
    <x v="364"/>
    <x v="0"/>
    <x v="2"/>
    <x v="0"/>
    <n v="1"/>
    <x v="0"/>
    <x v="2"/>
    <x v="0"/>
    <m/>
    <m/>
    <x v="1"/>
  </r>
  <r>
    <x v="365"/>
    <x v="0"/>
    <x v="2"/>
    <x v="0"/>
    <n v="1"/>
    <x v="0"/>
    <x v="0"/>
    <x v="9"/>
    <m/>
    <m/>
    <x v="0"/>
  </r>
  <r>
    <x v="366"/>
    <x v="0"/>
    <x v="2"/>
    <x v="0"/>
    <n v="1"/>
    <x v="3"/>
    <x v="7"/>
    <x v="0"/>
    <m/>
    <m/>
    <x v="11"/>
  </r>
  <r>
    <x v="367"/>
    <x v="0"/>
    <x v="2"/>
    <x v="0"/>
    <n v="1"/>
    <x v="0"/>
    <x v="22"/>
    <x v="0"/>
    <m/>
    <m/>
    <x v="14"/>
  </r>
  <r>
    <x v="368"/>
    <x v="0"/>
    <x v="2"/>
    <x v="0"/>
    <n v="1"/>
    <x v="2"/>
    <x v="6"/>
    <x v="0"/>
    <m/>
    <m/>
    <x v="14"/>
  </r>
  <r>
    <x v="369"/>
    <x v="0"/>
    <x v="2"/>
    <x v="0"/>
    <n v="1"/>
    <x v="2"/>
    <x v="6"/>
    <x v="0"/>
    <m/>
    <m/>
    <x v="12"/>
  </r>
  <r>
    <x v="370"/>
    <x v="0"/>
    <x v="2"/>
    <x v="0"/>
    <n v="1"/>
    <x v="2"/>
    <x v="6"/>
    <x v="4"/>
    <s v="Cattle"/>
    <m/>
    <x v="14"/>
  </r>
  <r>
    <x v="371"/>
    <x v="0"/>
    <x v="2"/>
    <x v="0"/>
    <n v="1"/>
    <x v="3"/>
    <x v="11"/>
    <x v="1"/>
    <m/>
    <m/>
    <x v="14"/>
  </r>
  <r>
    <x v="372"/>
    <x v="0"/>
    <x v="2"/>
    <x v="0"/>
    <n v="1"/>
    <x v="7"/>
    <x v="24"/>
    <x v="5"/>
    <m/>
    <m/>
    <x v="1"/>
  </r>
  <r>
    <x v="373"/>
    <x v="0"/>
    <x v="2"/>
    <x v="0"/>
    <n v="1"/>
    <x v="0"/>
    <x v="2"/>
    <x v="0"/>
    <m/>
    <m/>
    <x v="3"/>
  </r>
  <r>
    <x v="374"/>
    <x v="0"/>
    <x v="2"/>
    <x v="0"/>
    <n v="1"/>
    <x v="4"/>
    <x v="8"/>
    <x v="0"/>
    <m/>
    <m/>
    <x v="14"/>
  </r>
  <r>
    <x v="375"/>
    <x v="0"/>
    <x v="2"/>
    <x v="0"/>
    <n v="1"/>
    <x v="1"/>
    <x v="1"/>
    <x v="0"/>
    <m/>
    <m/>
    <x v="10"/>
  </r>
  <r>
    <x v="376"/>
    <x v="0"/>
    <x v="2"/>
    <x v="0"/>
    <n v="1"/>
    <x v="0"/>
    <x v="28"/>
    <x v="0"/>
    <m/>
    <m/>
    <x v="14"/>
  </r>
  <r>
    <x v="377"/>
    <x v="0"/>
    <x v="2"/>
    <x v="0"/>
    <n v="1"/>
    <x v="0"/>
    <x v="0"/>
    <x v="2"/>
    <m/>
    <m/>
    <x v="14"/>
  </r>
  <r>
    <x v="378"/>
    <x v="0"/>
    <x v="2"/>
    <x v="0"/>
    <n v="1"/>
    <x v="0"/>
    <x v="2"/>
    <x v="0"/>
    <m/>
    <m/>
    <x v="10"/>
  </r>
  <r>
    <x v="379"/>
    <x v="0"/>
    <x v="2"/>
    <x v="0"/>
    <n v="1"/>
    <x v="2"/>
    <x v="6"/>
    <x v="0"/>
    <m/>
    <m/>
    <x v="15"/>
  </r>
  <r>
    <x v="380"/>
    <x v="0"/>
    <x v="2"/>
    <x v="0"/>
    <n v="1"/>
    <x v="0"/>
    <x v="16"/>
    <x v="8"/>
    <m/>
    <m/>
    <x v="14"/>
  </r>
  <r>
    <x v="381"/>
    <x v="0"/>
    <x v="2"/>
    <x v="0"/>
    <n v="1"/>
    <x v="5"/>
    <x v="13"/>
    <x v="1"/>
    <m/>
    <m/>
    <x v="19"/>
  </r>
  <r>
    <x v="382"/>
    <x v="0"/>
    <x v="2"/>
    <x v="0"/>
    <n v="1"/>
    <x v="4"/>
    <x v="8"/>
    <x v="0"/>
    <m/>
    <m/>
    <x v="11"/>
  </r>
  <r>
    <x v="383"/>
    <x v="0"/>
    <x v="2"/>
    <x v="0"/>
    <n v="1"/>
    <x v="0"/>
    <x v="16"/>
    <x v="0"/>
    <m/>
    <m/>
    <x v="14"/>
  </r>
  <r>
    <x v="384"/>
    <x v="0"/>
    <x v="2"/>
    <x v="0"/>
    <n v="1"/>
    <x v="0"/>
    <x v="0"/>
    <x v="0"/>
    <m/>
    <m/>
    <x v="14"/>
  </r>
  <r>
    <x v="385"/>
    <x v="0"/>
    <x v="2"/>
    <x v="0"/>
    <n v="1"/>
    <x v="0"/>
    <x v="16"/>
    <x v="4"/>
    <s v="Dairy"/>
    <m/>
    <x v="14"/>
  </r>
  <r>
    <x v="386"/>
    <x v="0"/>
    <x v="2"/>
    <x v="0"/>
    <n v="1"/>
    <x v="0"/>
    <x v="16"/>
    <x v="0"/>
    <m/>
    <m/>
    <x v="1"/>
  </r>
  <r>
    <x v="387"/>
    <x v="0"/>
    <x v="2"/>
    <x v="0"/>
    <n v="1"/>
    <x v="0"/>
    <x v="16"/>
    <x v="9"/>
    <m/>
    <m/>
    <x v="14"/>
  </r>
  <r>
    <x v="388"/>
    <x v="0"/>
    <x v="2"/>
    <x v="0"/>
    <n v="1"/>
    <x v="1"/>
    <x v="4"/>
    <x v="0"/>
    <m/>
    <m/>
    <x v="14"/>
  </r>
  <r>
    <x v="389"/>
    <x v="0"/>
    <x v="2"/>
    <x v="0"/>
    <n v="1"/>
    <x v="0"/>
    <x v="2"/>
    <x v="1"/>
    <m/>
    <m/>
    <x v="16"/>
  </r>
  <r>
    <x v="390"/>
    <x v="0"/>
    <x v="2"/>
    <x v="0"/>
    <n v="1"/>
    <x v="1"/>
    <x v="5"/>
    <x v="0"/>
    <m/>
    <m/>
    <x v="1"/>
  </r>
  <r>
    <x v="391"/>
    <x v="0"/>
    <x v="2"/>
    <x v="0"/>
    <n v="1"/>
    <x v="2"/>
    <x v="6"/>
    <x v="0"/>
    <m/>
    <m/>
    <x v="11"/>
  </r>
  <r>
    <x v="392"/>
    <x v="0"/>
    <x v="2"/>
    <x v="0"/>
    <n v="1"/>
    <x v="0"/>
    <x v="22"/>
    <x v="2"/>
    <m/>
    <m/>
    <x v="1"/>
  </r>
  <r>
    <x v="393"/>
    <x v="0"/>
    <x v="2"/>
    <x v="0"/>
    <n v="1"/>
    <x v="4"/>
    <x v="12"/>
    <x v="2"/>
    <m/>
    <m/>
    <x v="8"/>
  </r>
  <r>
    <x v="394"/>
    <x v="0"/>
    <x v="2"/>
    <x v="0"/>
    <n v="1"/>
    <x v="4"/>
    <x v="33"/>
    <x v="2"/>
    <m/>
    <m/>
    <x v="3"/>
  </r>
  <r>
    <x v="395"/>
    <x v="0"/>
    <x v="2"/>
    <x v="0"/>
    <n v="1"/>
    <x v="4"/>
    <x v="35"/>
    <x v="4"/>
    <s v="Broad"/>
    <m/>
    <x v="11"/>
  </r>
  <r>
    <x v="396"/>
    <x v="0"/>
    <x v="2"/>
    <x v="0"/>
    <n v="1"/>
    <x v="4"/>
    <x v="33"/>
    <x v="0"/>
    <m/>
    <m/>
    <x v="3"/>
  </r>
  <r>
    <x v="397"/>
    <x v="0"/>
    <x v="2"/>
    <x v="0"/>
    <n v="1"/>
    <x v="1"/>
    <x v="1"/>
    <x v="4"/>
    <s v="Cattle"/>
    <m/>
    <x v="5"/>
  </r>
  <r>
    <x v="398"/>
    <x v="0"/>
    <x v="2"/>
    <x v="0"/>
    <n v="1"/>
    <x v="0"/>
    <x v="22"/>
    <x v="0"/>
    <m/>
    <m/>
    <x v="3"/>
  </r>
  <r>
    <x v="399"/>
    <x v="0"/>
    <x v="2"/>
    <x v="0"/>
    <n v="1"/>
    <x v="2"/>
    <x v="3"/>
    <x v="0"/>
    <m/>
    <m/>
    <x v="2"/>
  </r>
  <r>
    <x v="400"/>
    <x v="0"/>
    <x v="2"/>
    <x v="0"/>
    <n v="1"/>
    <x v="3"/>
    <x v="38"/>
    <x v="4"/>
    <s v="Dairy"/>
    <m/>
    <x v="5"/>
  </r>
  <r>
    <x v="401"/>
    <x v="0"/>
    <x v="2"/>
    <x v="0"/>
    <n v="1"/>
    <x v="7"/>
    <x v="34"/>
    <x v="5"/>
    <m/>
    <m/>
    <x v="1"/>
  </r>
  <r>
    <x v="402"/>
    <x v="0"/>
    <x v="2"/>
    <x v="0"/>
    <n v="1"/>
    <x v="2"/>
    <x v="25"/>
    <x v="0"/>
    <m/>
    <m/>
    <x v="0"/>
  </r>
  <r>
    <x v="403"/>
    <x v="0"/>
    <x v="3"/>
    <x v="0"/>
    <n v="1"/>
    <x v="2"/>
    <x v="6"/>
    <x v="0"/>
    <m/>
    <m/>
    <x v="1"/>
  </r>
  <r>
    <x v="404"/>
    <x v="0"/>
    <x v="3"/>
    <x v="0"/>
    <n v="1"/>
    <x v="2"/>
    <x v="6"/>
    <x v="2"/>
    <m/>
    <m/>
    <x v="9"/>
  </r>
  <r>
    <x v="405"/>
    <x v="0"/>
    <x v="3"/>
    <x v="0"/>
    <n v="1"/>
    <x v="2"/>
    <x v="3"/>
    <x v="0"/>
    <m/>
    <m/>
    <x v="9"/>
  </r>
  <r>
    <x v="406"/>
    <x v="0"/>
    <x v="3"/>
    <x v="0"/>
    <n v="1"/>
    <x v="0"/>
    <x v="0"/>
    <x v="0"/>
    <m/>
    <m/>
    <x v="1"/>
  </r>
  <r>
    <x v="407"/>
    <x v="0"/>
    <x v="3"/>
    <x v="0"/>
    <n v="1"/>
    <x v="2"/>
    <x v="25"/>
    <x v="2"/>
    <m/>
    <m/>
    <x v="10"/>
  </r>
  <r>
    <x v="408"/>
    <x v="0"/>
    <x v="3"/>
    <x v="0"/>
    <n v="1"/>
    <x v="1"/>
    <x v="1"/>
    <x v="0"/>
    <m/>
    <m/>
    <x v="1"/>
  </r>
  <r>
    <x v="409"/>
    <x v="0"/>
    <x v="3"/>
    <x v="0"/>
    <n v="1"/>
    <x v="0"/>
    <x v="22"/>
    <x v="2"/>
    <m/>
    <m/>
    <x v="11"/>
  </r>
  <r>
    <x v="410"/>
    <x v="0"/>
    <x v="3"/>
    <x v="0"/>
    <n v="1"/>
    <x v="2"/>
    <x v="6"/>
    <x v="2"/>
    <m/>
    <m/>
    <x v="16"/>
  </r>
  <r>
    <x v="411"/>
    <x v="0"/>
    <x v="3"/>
    <x v="0"/>
    <n v="1"/>
    <x v="2"/>
    <x v="25"/>
    <x v="2"/>
    <m/>
    <m/>
    <x v="6"/>
  </r>
  <r>
    <x v="412"/>
    <x v="0"/>
    <x v="3"/>
    <x v="0"/>
    <n v="1"/>
    <x v="0"/>
    <x v="22"/>
    <x v="0"/>
    <m/>
    <m/>
    <x v="18"/>
  </r>
  <r>
    <x v="413"/>
    <x v="0"/>
    <x v="3"/>
    <x v="0"/>
    <n v="1"/>
    <x v="2"/>
    <x v="6"/>
    <x v="0"/>
    <m/>
    <m/>
    <x v="11"/>
  </r>
  <r>
    <x v="414"/>
    <x v="0"/>
    <x v="3"/>
    <x v="0"/>
    <n v="1"/>
    <x v="3"/>
    <x v="7"/>
    <x v="0"/>
    <m/>
    <m/>
    <x v="8"/>
  </r>
  <r>
    <x v="415"/>
    <x v="0"/>
    <x v="3"/>
    <x v="0"/>
    <n v="1"/>
    <x v="4"/>
    <x v="8"/>
    <x v="1"/>
    <m/>
    <m/>
    <x v="5"/>
  </r>
  <r>
    <x v="416"/>
    <x v="0"/>
    <x v="3"/>
    <x v="0"/>
    <n v="1"/>
    <x v="4"/>
    <x v="8"/>
    <x v="2"/>
    <m/>
    <m/>
    <x v="16"/>
  </r>
  <r>
    <x v="417"/>
    <x v="0"/>
    <x v="3"/>
    <x v="0"/>
    <n v="1"/>
    <x v="4"/>
    <x v="8"/>
    <x v="2"/>
    <m/>
    <m/>
    <x v="13"/>
  </r>
  <r>
    <x v="418"/>
    <x v="0"/>
    <x v="3"/>
    <x v="0"/>
    <n v="1"/>
    <x v="4"/>
    <x v="8"/>
    <x v="2"/>
    <m/>
    <m/>
    <x v="21"/>
  </r>
  <r>
    <x v="419"/>
    <x v="0"/>
    <x v="3"/>
    <x v="0"/>
    <n v="1"/>
    <x v="4"/>
    <x v="8"/>
    <x v="2"/>
    <m/>
    <m/>
    <x v="3"/>
  </r>
  <r>
    <x v="420"/>
    <x v="0"/>
    <x v="3"/>
    <x v="0"/>
    <n v="1"/>
    <x v="5"/>
    <x v="13"/>
    <x v="5"/>
    <m/>
    <m/>
    <x v="0"/>
  </r>
  <r>
    <x v="421"/>
    <x v="0"/>
    <x v="3"/>
    <x v="0"/>
    <n v="1"/>
    <x v="4"/>
    <x v="8"/>
    <x v="2"/>
    <m/>
    <m/>
    <x v="10"/>
  </r>
  <r>
    <x v="422"/>
    <x v="0"/>
    <x v="3"/>
    <x v="0"/>
    <n v="1"/>
    <x v="6"/>
    <x v="36"/>
    <x v="0"/>
    <m/>
    <m/>
    <x v="0"/>
  </r>
  <r>
    <x v="423"/>
    <x v="0"/>
    <x v="3"/>
    <x v="0"/>
    <n v="1"/>
    <x v="4"/>
    <x v="8"/>
    <x v="2"/>
    <m/>
    <m/>
    <x v="4"/>
  </r>
  <r>
    <x v="424"/>
    <x v="0"/>
    <x v="3"/>
    <x v="0"/>
    <n v="1"/>
    <x v="0"/>
    <x v="2"/>
    <x v="2"/>
    <m/>
    <m/>
    <x v="11"/>
  </r>
  <r>
    <x v="425"/>
    <x v="0"/>
    <x v="3"/>
    <x v="0"/>
    <n v="1"/>
    <x v="5"/>
    <x v="13"/>
    <x v="5"/>
    <m/>
    <m/>
    <x v="6"/>
  </r>
  <r>
    <x v="426"/>
    <x v="0"/>
    <x v="3"/>
    <x v="0"/>
    <n v="1"/>
    <x v="3"/>
    <x v="7"/>
    <x v="2"/>
    <m/>
    <m/>
    <x v="0"/>
  </r>
  <r>
    <x v="427"/>
    <x v="0"/>
    <x v="3"/>
    <x v="0"/>
    <n v="1"/>
    <x v="7"/>
    <x v="34"/>
    <x v="5"/>
    <m/>
    <m/>
    <x v="5"/>
  </r>
  <r>
    <x v="428"/>
    <x v="0"/>
    <x v="3"/>
    <x v="0"/>
    <n v="1"/>
    <x v="0"/>
    <x v="0"/>
    <x v="8"/>
    <m/>
    <m/>
    <x v="14"/>
  </r>
  <r>
    <x v="429"/>
    <x v="0"/>
    <x v="3"/>
    <x v="1"/>
    <n v="0"/>
    <x v="3"/>
    <x v="11"/>
    <x v="2"/>
    <m/>
    <m/>
    <x v="1"/>
  </r>
  <r>
    <x v="430"/>
    <x v="0"/>
    <x v="3"/>
    <x v="0"/>
    <n v="1"/>
    <x v="3"/>
    <x v="7"/>
    <x v="6"/>
    <m/>
    <m/>
    <x v="0"/>
  </r>
  <r>
    <x v="431"/>
    <x v="0"/>
    <x v="3"/>
    <x v="0"/>
    <n v="1"/>
    <x v="2"/>
    <x v="6"/>
    <x v="2"/>
    <m/>
    <m/>
    <x v="9"/>
  </r>
  <r>
    <x v="432"/>
    <x v="0"/>
    <x v="3"/>
    <x v="0"/>
    <n v="1"/>
    <x v="4"/>
    <x v="35"/>
    <x v="8"/>
    <m/>
    <m/>
    <x v="14"/>
  </r>
  <r>
    <x v="433"/>
    <x v="0"/>
    <x v="3"/>
    <x v="0"/>
    <n v="1"/>
    <x v="0"/>
    <x v="0"/>
    <x v="0"/>
    <m/>
    <m/>
    <x v="9"/>
  </r>
  <r>
    <x v="434"/>
    <x v="0"/>
    <x v="3"/>
    <x v="0"/>
    <n v="1"/>
    <x v="0"/>
    <x v="0"/>
    <x v="0"/>
    <m/>
    <m/>
    <x v="0"/>
  </r>
  <r>
    <x v="435"/>
    <x v="0"/>
    <x v="3"/>
    <x v="0"/>
    <n v="1"/>
    <x v="4"/>
    <x v="8"/>
    <x v="0"/>
    <m/>
    <m/>
    <x v="9"/>
  </r>
  <r>
    <x v="436"/>
    <x v="0"/>
    <x v="3"/>
    <x v="0"/>
    <n v="1"/>
    <x v="0"/>
    <x v="0"/>
    <x v="2"/>
    <m/>
    <m/>
    <x v="8"/>
  </r>
  <r>
    <x v="437"/>
    <x v="0"/>
    <x v="3"/>
    <x v="0"/>
    <n v="1"/>
    <x v="3"/>
    <x v="7"/>
    <x v="0"/>
    <m/>
    <m/>
    <x v="2"/>
  </r>
  <r>
    <x v="438"/>
    <x v="0"/>
    <x v="3"/>
    <x v="0"/>
    <n v="1"/>
    <x v="7"/>
    <x v="18"/>
    <x v="5"/>
    <m/>
    <m/>
    <x v="9"/>
  </r>
  <r>
    <x v="439"/>
    <x v="0"/>
    <x v="3"/>
    <x v="0"/>
    <n v="1"/>
    <x v="0"/>
    <x v="0"/>
    <x v="2"/>
    <m/>
    <m/>
    <x v="2"/>
  </r>
  <r>
    <x v="440"/>
    <x v="0"/>
    <x v="3"/>
    <x v="0"/>
    <n v="1"/>
    <x v="0"/>
    <x v="16"/>
    <x v="0"/>
    <m/>
    <m/>
    <x v="13"/>
  </r>
  <r>
    <x v="441"/>
    <x v="0"/>
    <x v="3"/>
    <x v="0"/>
    <n v="1"/>
    <x v="7"/>
    <x v="18"/>
    <x v="5"/>
    <m/>
    <m/>
    <x v="0"/>
  </r>
  <r>
    <x v="442"/>
    <x v="0"/>
    <x v="3"/>
    <x v="0"/>
    <n v="1"/>
    <x v="7"/>
    <x v="24"/>
    <x v="5"/>
    <m/>
    <m/>
    <x v="9"/>
  </r>
  <r>
    <x v="443"/>
    <x v="0"/>
    <x v="3"/>
    <x v="0"/>
    <n v="1"/>
    <x v="2"/>
    <x v="6"/>
    <x v="2"/>
    <m/>
    <m/>
    <x v="11"/>
  </r>
  <r>
    <x v="444"/>
    <x v="0"/>
    <x v="3"/>
    <x v="0"/>
    <n v="1"/>
    <x v="4"/>
    <x v="35"/>
    <x v="4"/>
    <s v="Dairy"/>
    <m/>
    <x v="8"/>
  </r>
  <r>
    <x v="445"/>
    <x v="0"/>
    <x v="3"/>
    <x v="0"/>
    <n v="1"/>
    <x v="5"/>
    <x v="39"/>
    <x v="2"/>
    <m/>
    <m/>
    <x v="0"/>
  </r>
  <r>
    <x v="446"/>
    <x v="0"/>
    <x v="3"/>
    <x v="0"/>
    <n v="1"/>
    <x v="5"/>
    <x v="13"/>
    <x v="0"/>
    <m/>
    <m/>
    <x v="5"/>
  </r>
  <r>
    <x v="447"/>
    <x v="0"/>
    <x v="3"/>
    <x v="0"/>
    <n v="1"/>
    <x v="2"/>
    <x v="6"/>
    <x v="0"/>
    <m/>
    <m/>
    <x v="9"/>
  </r>
  <r>
    <x v="448"/>
    <x v="0"/>
    <x v="3"/>
    <x v="0"/>
    <n v="1"/>
    <x v="4"/>
    <x v="8"/>
    <x v="0"/>
    <m/>
    <m/>
    <x v="0"/>
  </r>
  <r>
    <x v="449"/>
    <x v="0"/>
    <x v="3"/>
    <x v="0"/>
    <n v="1"/>
    <x v="3"/>
    <x v="11"/>
    <x v="2"/>
    <m/>
    <m/>
    <x v="6"/>
  </r>
  <r>
    <x v="450"/>
    <x v="0"/>
    <x v="3"/>
    <x v="0"/>
    <n v="1"/>
    <x v="0"/>
    <x v="16"/>
    <x v="4"/>
    <s v="Pork"/>
    <m/>
    <x v="14"/>
  </r>
  <r>
    <x v="451"/>
    <x v="0"/>
    <x v="3"/>
    <x v="0"/>
    <n v="1"/>
    <x v="2"/>
    <x v="6"/>
    <x v="2"/>
    <m/>
    <m/>
    <x v="10"/>
  </r>
  <r>
    <x v="452"/>
    <x v="0"/>
    <x v="3"/>
    <x v="0"/>
    <n v="1"/>
    <x v="0"/>
    <x v="16"/>
    <x v="0"/>
    <m/>
    <m/>
    <x v="14"/>
  </r>
  <r>
    <x v="453"/>
    <x v="0"/>
    <x v="3"/>
    <x v="0"/>
    <n v="1"/>
    <x v="0"/>
    <x v="2"/>
    <x v="2"/>
    <m/>
    <m/>
    <x v="19"/>
  </r>
  <r>
    <x v="454"/>
    <x v="0"/>
    <x v="3"/>
    <x v="0"/>
    <n v="1"/>
    <x v="0"/>
    <x v="22"/>
    <x v="2"/>
    <m/>
    <m/>
    <x v="0"/>
  </r>
  <r>
    <x v="455"/>
    <x v="0"/>
    <x v="3"/>
    <x v="0"/>
    <n v="1"/>
    <x v="3"/>
    <x v="7"/>
    <x v="2"/>
    <m/>
    <m/>
    <x v="20"/>
  </r>
  <r>
    <x v="456"/>
    <x v="0"/>
    <x v="4"/>
    <x v="0"/>
    <n v="1"/>
    <x v="0"/>
    <x v="22"/>
    <x v="0"/>
    <m/>
    <m/>
    <x v="8"/>
  </r>
  <r>
    <x v="457"/>
    <x v="0"/>
    <x v="4"/>
    <x v="0"/>
    <n v="1"/>
    <x v="1"/>
    <x v="5"/>
    <x v="0"/>
    <m/>
    <m/>
    <x v="1"/>
  </r>
  <r>
    <x v="458"/>
    <x v="0"/>
    <x v="4"/>
    <x v="0"/>
    <n v="1"/>
    <x v="1"/>
    <x v="1"/>
    <x v="0"/>
    <m/>
    <m/>
    <x v="6"/>
  </r>
  <r>
    <x v="459"/>
    <x v="0"/>
    <x v="4"/>
    <x v="0"/>
    <n v="1"/>
    <x v="2"/>
    <x v="6"/>
    <x v="0"/>
    <m/>
    <m/>
    <x v="9"/>
  </r>
  <r>
    <x v="460"/>
    <x v="0"/>
    <x v="4"/>
    <x v="0"/>
    <n v="1"/>
    <x v="2"/>
    <x v="6"/>
    <x v="0"/>
    <m/>
    <m/>
    <x v="9"/>
  </r>
  <r>
    <x v="461"/>
    <x v="0"/>
    <x v="4"/>
    <x v="0"/>
    <n v="1"/>
    <x v="1"/>
    <x v="1"/>
    <x v="0"/>
    <m/>
    <m/>
    <x v="9"/>
  </r>
  <r>
    <x v="462"/>
    <x v="0"/>
    <x v="4"/>
    <x v="0"/>
    <n v="1"/>
    <x v="2"/>
    <x v="6"/>
    <x v="0"/>
    <m/>
    <m/>
    <x v="14"/>
  </r>
  <r>
    <x v="463"/>
    <x v="0"/>
    <x v="4"/>
    <x v="0"/>
    <n v="1"/>
    <x v="1"/>
    <x v="1"/>
    <x v="6"/>
    <m/>
    <m/>
    <x v="0"/>
  </r>
  <r>
    <x v="464"/>
    <x v="0"/>
    <x v="4"/>
    <x v="0"/>
    <n v="1"/>
    <x v="7"/>
    <x v="30"/>
    <x v="5"/>
    <m/>
    <m/>
    <x v="4"/>
  </r>
  <r>
    <x v="465"/>
    <x v="0"/>
    <x v="4"/>
    <x v="0"/>
    <n v="1"/>
    <x v="2"/>
    <x v="6"/>
    <x v="7"/>
    <m/>
    <s v="Coffee"/>
    <x v="0"/>
  </r>
  <r>
    <x v="466"/>
    <x v="0"/>
    <x v="4"/>
    <x v="0"/>
    <n v="1"/>
    <x v="2"/>
    <x v="6"/>
    <x v="8"/>
    <m/>
    <m/>
    <x v="1"/>
  </r>
  <r>
    <x v="467"/>
    <x v="0"/>
    <x v="4"/>
    <x v="0"/>
    <n v="1"/>
    <x v="1"/>
    <x v="1"/>
    <x v="6"/>
    <m/>
    <m/>
    <x v="9"/>
  </r>
  <r>
    <x v="468"/>
    <x v="0"/>
    <x v="4"/>
    <x v="0"/>
    <n v="1"/>
    <x v="1"/>
    <x v="1"/>
    <x v="0"/>
    <m/>
    <m/>
    <x v="5"/>
  </r>
  <r>
    <x v="469"/>
    <x v="0"/>
    <x v="4"/>
    <x v="0"/>
    <n v="1"/>
    <x v="1"/>
    <x v="1"/>
    <x v="0"/>
    <m/>
    <m/>
    <x v="1"/>
  </r>
  <r>
    <x v="470"/>
    <x v="0"/>
    <x v="4"/>
    <x v="0"/>
    <n v="1"/>
    <x v="2"/>
    <x v="6"/>
    <x v="0"/>
    <m/>
    <m/>
    <x v="9"/>
  </r>
  <r>
    <x v="471"/>
    <x v="0"/>
    <x v="4"/>
    <x v="0"/>
    <n v="1"/>
    <x v="0"/>
    <x v="2"/>
    <x v="7"/>
    <m/>
    <m/>
    <x v="4"/>
  </r>
  <r>
    <x v="472"/>
    <x v="0"/>
    <x v="4"/>
    <x v="0"/>
    <n v="1"/>
    <x v="7"/>
    <x v="21"/>
    <x v="6"/>
    <m/>
    <m/>
    <x v="2"/>
  </r>
  <r>
    <x v="473"/>
    <x v="0"/>
    <x v="4"/>
    <x v="0"/>
    <n v="1"/>
    <x v="7"/>
    <x v="21"/>
    <x v="6"/>
    <m/>
    <m/>
    <x v="0"/>
  </r>
  <r>
    <x v="474"/>
    <x v="0"/>
    <x v="4"/>
    <x v="0"/>
    <n v="1"/>
    <x v="1"/>
    <x v="5"/>
    <x v="0"/>
    <m/>
    <m/>
    <x v="0"/>
  </r>
  <r>
    <x v="475"/>
    <x v="0"/>
    <x v="4"/>
    <x v="0"/>
    <n v="1"/>
    <x v="0"/>
    <x v="0"/>
    <x v="0"/>
    <m/>
    <m/>
    <x v="8"/>
  </r>
  <r>
    <x v="476"/>
    <x v="0"/>
    <x v="4"/>
    <x v="0"/>
    <n v="1"/>
    <x v="7"/>
    <x v="40"/>
    <x v="5"/>
    <m/>
    <m/>
    <x v="0"/>
  </r>
  <r>
    <x v="477"/>
    <x v="0"/>
    <x v="4"/>
    <x v="0"/>
    <n v="1"/>
    <x v="7"/>
    <x v="21"/>
    <x v="6"/>
    <m/>
    <m/>
    <x v="10"/>
  </r>
  <r>
    <x v="478"/>
    <x v="0"/>
    <x v="4"/>
    <x v="0"/>
    <n v="1"/>
    <x v="2"/>
    <x v="6"/>
    <x v="0"/>
    <m/>
    <m/>
    <x v="9"/>
  </r>
  <r>
    <x v="479"/>
    <x v="0"/>
    <x v="4"/>
    <x v="0"/>
    <n v="1"/>
    <x v="0"/>
    <x v="0"/>
    <x v="2"/>
    <m/>
    <m/>
    <x v="0"/>
  </r>
  <r>
    <x v="480"/>
    <x v="0"/>
    <x v="4"/>
    <x v="0"/>
    <n v="1"/>
    <x v="4"/>
    <x v="8"/>
    <x v="0"/>
    <m/>
    <m/>
    <x v="12"/>
  </r>
  <r>
    <x v="481"/>
    <x v="0"/>
    <x v="4"/>
    <x v="0"/>
    <n v="1"/>
    <x v="0"/>
    <x v="22"/>
    <x v="0"/>
    <m/>
    <m/>
    <x v="9"/>
  </r>
  <r>
    <x v="482"/>
    <x v="0"/>
    <x v="4"/>
    <x v="0"/>
    <n v="1"/>
    <x v="7"/>
    <x v="21"/>
    <x v="6"/>
    <m/>
    <m/>
    <x v="2"/>
  </r>
  <r>
    <x v="483"/>
    <x v="1"/>
    <x v="5"/>
    <x v="0"/>
    <n v="1"/>
    <x v="4"/>
    <x v="8"/>
    <x v="2"/>
    <m/>
    <m/>
    <x v="1"/>
  </r>
  <r>
    <x v="484"/>
    <x v="1"/>
    <x v="5"/>
    <x v="0"/>
    <n v="1"/>
    <x v="0"/>
    <x v="16"/>
    <x v="8"/>
    <m/>
    <m/>
    <x v="5"/>
  </r>
  <r>
    <x v="485"/>
    <x v="0"/>
    <x v="6"/>
    <x v="0"/>
    <n v="1"/>
    <x v="0"/>
    <x v="22"/>
    <x v="0"/>
    <m/>
    <m/>
    <x v="0"/>
  </r>
  <r>
    <x v="486"/>
    <x v="1"/>
    <x v="7"/>
    <x v="0"/>
    <n v="1"/>
    <x v="2"/>
    <x v="6"/>
    <x v="2"/>
    <m/>
    <m/>
    <x v="2"/>
  </r>
  <r>
    <x v="487"/>
    <x v="1"/>
    <x v="7"/>
    <x v="0"/>
    <n v="1"/>
    <x v="2"/>
    <x v="3"/>
    <x v="0"/>
    <m/>
    <m/>
    <x v="1"/>
  </r>
  <r>
    <x v="488"/>
    <x v="1"/>
    <x v="8"/>
    <x v="0"/>
    <n v="1"/>
    <x v="1"/>
    <x v="1"/>
    <x v="7"/>
    <m/>
    <s v="Coffee"/>
    <x v="2"/>
  </r>
  <r>
    <x v="489"/>
    <x v="1"/>
    <x v="8"/>
    <x v="0"/>
    <n v="1"/>
    <x v="8"/>
    <x v="20"/>
    <x v="6"/>
    <m/>
    <m/>
    <x v="12"/>
  </r>
  <r>
    <x v="490"/>
    <x v="1"/>
    <x v="9"/>
    <x v="0"/>
    <n v="1"/>
    <x v="1"/>
    <x v="1"/>
    <x v="6"/>
    <m/>
    <m/>
    <x v="9"/>
  </r>
  <r>
    <x v="491"/>
    <x v="1"/>
    <x v="9"/>
    <x v="0"/>
    <n v="1"/>
    <x v="1"/>
    <x v="5"/>
    <x v="0"/>
    <m/>
    <m/>
    <x v="2"/>
  </r>
  <r>
    <x v="492"/>
    <x v="1"/>
    <x v="9"/>
    <x v="0"/>
    <n v="1"/>
    <x v="2"/>
    <x v="25"/>
    <x v="6"/>
    <m/>
    <m/>
    <x v="0"/>
  </r>
  <r>
    <x v="493"/>
    <x v="2"/>
    <x v="10"/>
    <x v="0"/>
    <n v="1"/>
    <x v="4"/>
    <x v="8"/>
    <x v="2"/>
    <m/>
    <m/>
    <x v="10"/>
  </r>
  <r>
    <x v="494"/>
    <x v="2"/>
    <x v="10"/>
    <x v="0"/>
    <n v="1"/>
    <x v="2"/>
    <x v="25"/>
    <x v="6"/>
    <m/>
    <m/>
    <x v="2"/>
  </r>
  <r>
    <x v="495"/>
    <x v="2"/>
    <x v="10"/>
    <x v="0"/>
    <n v="1"/>
    <x v="0"/>
    <x v="28"/>
    <x v="0"/>
    <m/>
    <m/>
    <x v="5"/>
  </r>
  <r>
    <x v="15"/>
    <x v="2"/>
    <x v="10"/>
    <x v="0"/>
    <n v="1"/>
    <x v="0"/>
    <x v="2"/>
    <x v="0"/>
    <m/>
    <m/>
    <x v="14"/>
  </r>
  <r>
    <x v="496"/>
    <x v="2"/>
    <x v="10"/>
    <x v="0"/>
    <n v="1"/>
    <x v="4"/>
    <x v="8"/>
    <x v="2"/>
    <m/>
    <m/>
    <x v="13"/>
  </r>
  <r>
    <x v="497"/>
    <x v="2"/>
    <x v="10"/>
    <x v="0"/>
    <n v="1"/>
    <x v="7"/>
    <x v="32"/>
    <x v="5"/>
    <m/>
    <m/>
    <x v="17"/>
  </r>
  <r>
    <x v="498"/>
    <x v="2"/>
    <x v="10"/>
    <x v="0"/>
    <n v="1"/>
    <x v="6"/>
    <x v="15"/>
    <x v="3"/>
    <m/>
    <m/>
    <x v="10"/>
  </r>
  <r>
    <x v="499"/>
    <x v="2"/>
    <x v="10"/>
    <x v="0"/>
    <n v="1"/>
    <x v="7"/>
    <x v="24"/>
    <x v="5"/>
    <m/>
    <m/>
    <x v="10"/>
  </r>
  <r>
    <x v="500"/>
    <x v="2"/>
    <x v="10"/>
    <x v="0"/>
    <n v="1"/>
    <x v="7"/>
    <x v="24"/>
    <x v="5"/>
    <m/>
    <m/>
    <x v="9"/>
  </r>
  <r>
    <x v="501"/>
    <x v="2"/>
    <x v="10"/>
    <x v="0"/>
    <n v="1"/>
    <x v="7"/>
    <x v="18"/>
    <x v="5"/>
    <m/>
    <m/>
    <x v="5"/>
  </r>
  <r>
    <x v="502"/>
    <x v="2"/>
    <x v="10"/>
    <x v="0"/>
    <n v="1"/>
    <x v="8"/>
    <x v="41"/>
    <x v="0"/>
    <m/>
    <m/>
    <x v="21"/>
  </r>
  <r>
    <x v="503"/>
    <x v="2"/>
    <x v="10"/>
    <x v="0"/>
    <n v="1"/>
    <x v="0"/>
    <x v="2"/>
    <x v="0"/>
    <m/>
    <m/>
    <x v="6"/>
  </r>
  <r>
    <x v="504"/>
    <x v="2"/>
    <x v="10"/>
    <x v="0"/>
    <n v="1"/>
    <x v="0"/>
    <x v="16"/>
    <x v="8"/>
    <m/>
    <m/>
    <x v="14"/>
  </r>
  <r>
    <x v="505"/>
    <x v="2"/>
    <x v="10"/>
    <x v="0"/>
    <n v="1"/>
    <x v="7"/>
    <x v="21"/>
    <x v="6"/>
    <m/>
    <m/>
    <x v="5"/>
  </r>
  <r>
    <x v="506"/>
    <x v="2"/>
    <x v="10"/>
    <x v="0"/>
    <n v="1"/>
    <x v="4"/>
    <x v="8"/>
    <x v="0"/>
    <m/>
    <m/>
    <x v="0"/>
  </r>
  <r>
    <x v="507"/>
    <x v="2"/>
    <x v="10"/>
    <x v="0"/>
    <n v="1"/>
    <x v="1"/>
    <x v="1"/>
    <x v="6"/>
    <m/>
    <m/>
    <x v="10"/>
  </r>
  <r>
    <x v="508"/>
    <x v="2"/>
    <x v="10"/>
    <x v="0"/>
    <n v="1"/>
    <x v="4"/>
    <x v="8"/>
    <x v="0"/>
    <m/>
    <m/>
    <x v="0"/>
  </r>
  <r>
    <x v="509"/>
    <x v="1"/>
    <x v="11"/>
    <x v="0"/>
    <n v="1"/>
    <x v="0"/>
    <x v="2"/>
    <x v="0"/>
    <m/>
    <m/>
    <x v="8"/>
  </r>
  <r>
    <x v="510"/>
    <x v="1"/>
    <x v="12"/>
    <x v="0"/>
    <n v="1"/>
    <x v="4"/>
    <x v="8"/>
    <x v="0"/>
    <m/>
    <m/>
    <x v="1"/>
  </r>
  <r>
    <x v="511"/>
    <x v="1"/>
    <x v="12"/>
    <x v="0"/>
    <n v="1"/>
    <x v="4"/>
    <x v="8"/>
    <x v="0"/>
    <m/>
    <m/>
    <x v="9"/>
  </r>
  <r>
    <x v="512"/>
    <x v="1"/>
    <x v="12"/>
    <x v="0"/>
    <n v="1"/>
    <x v="0"/>
    <x v="16"/>
    <x v="0"/>
    <m/>
    <m/>
    <x v="14"/>
  </r>
  <r>
    <x v="513"/>
    <x v="0"/>
    <x v="13"/>
    <x v="0"/>
    <n v="1"/>
    <x v="0"/>
    <x v="2"/>
    <x v="0"/>
    <m/>
    <m/>
    <x v="4"/>
  </r>
  <r>
    <x v="514"/>
    <x v="0"/>
    <x v="13"/>
    <x v="0"/>
    <n v="1"/>
    <x v="2"/>
    <x v="6"/>
    <x v="0"/>
    <m/>
    <m/>
    <x v="19"/>
  </r>
  <r>
    <x v="515"/>
    <x v="0"/>
    <x v="14"/>
    <x v="0"/>
    <n v="1"/>
    <x v="0"/>
    <x v="16"/>
    <x v="0"/>
    <m/>
    <m/>
    <x v="1"/>
  </r>
  <r>
    <x v="516"/>
    <x v="0"/>
    <x v="14"/>
    <x v="0"/>
    <n v="1"/>
    <x v="1"/>
    <x v="5"/>
    <x v="0"/>
    <m/>
    <m/>
    <x v="1"/>
  </r>
  <r>
    <x v="517"/>
    <x v="0"/>
    <x v="14"/>
    <x v="0"/>
    <n v="1"/>
    <x v="1"/>
    <x v="5"/>
    <x v="0"/>
    <m/>
    <m/>
    <x v="2"/>
  </r>
  <r>
    <x v="518"/>
    <x v="0"/>
    <x v="14"/>
    <x v="0"/>
    <n v="1"/>
    <x v="5"/>
    <x v="39"/>
    <x v="2"/>
    <m/>
    <m/>
    <x v="5"/>
  </r>
  <r>
    <x v="519"/>
    <x v="0"/>
    <x v="14"/>
    <x v="0"/>
    <n v="1"/>
    <x v="7"/>
    <x v="34"/>
    <x v="5"/>
    <m/>
    <m/>
    <x v="14"/>
  </r>
  <r>
    <x v="520"/>
    <x v="0"/>
    <x v="14"/>
    <x v="0"/>
    <n v="1"/>
    <x v="2"/>
    <x v="6"/>
    <x v="2"/>
    <m/>
    <m/>
    <x v="14"/>
  </r>
  <r>
    <x v="521"/>
    <x v="0"/>
    <x v="14"/>
    <x v="0"/>
    <n v="1"/>
    <x v="7"/>
    <x v="34"/>
    <x v="5"/>
    <m/>
    <m/>
    <x v="0"/>
  </r>
  <r>
    <x v="522"/>
    <x v="0"/>
    <x v="14"/>
    <x v="0"/>
    <n v="1"/>
    <x v="7"/>
    <x v="34"/>
    <x v="5"/>
    <m/>
    <m/>
    <x v="0"/>
  </r>
  <r>
    <x v="523"/>
    <x v="0"/>
    <x v="14"/>
    <x v="0"/>
    <n v="1"/>
    <x v="4"/>
    <x v="42"/>
    <x v="8"/>
    <m/>
    <m/>
    <x v="14"/>
  </r>
  <r>
    <x v="524"/>
    <x v="0"/>
    <x v="14"/>
    <x v="0"/>
    <n v="1"/>
    <x v="2"/>
    <x v="6"/>
    <x v="0"/>
    <m/>
    <m/>
    <x v="14"/>
  </r>
  <r>
    <x v="525"/>
    <x v="0"/>
    <x v="14"/>
    <x v="0"/>
    <n v="1"/>
    <x v="0"/>
    <x v="22"/>
    <x v="0"/>
    <m/>
    <m/>
    <x v="0"/>
  </r>
  <r>
    <x v="526"/>
    <x v="0"/>
    <x v="14"/>
    <x v="0"/>
    <n v="1"/>
    <x v="0"/>
    <x v="16"/>
    <x v="2"/>
    <m/>
    <m/>
    <x v="19"/>
  </r>
  <r>
    <x v="527"/>
    <x v="0"/>
    <x v="14"/>
    <x v="0"/>
    <n v="1"/>
    <x v="6"/>
    <x v="23"/>
    <x v="5"/>
    <m/>
    <m/>
    <x v="5"/>
  </r>
  <r>
    <x v="528"/>
    <x v="0"/>
    <x v="14"/>
    <x v="0"/>
    <n v="1"/>
    <x v="0"/>
    <x v="2"/>
    <x v="2"/>
    <m/>
    <m/>
    <x v="0"/>
  </r>
  <r>
    <x v="529"/>
    <x v="0"/>
    <x v="14"/>
    <x v="0"/>
    <n v="1"/>
    <x v="0"/>
    <x v="2"/>
    <x v="2"/>
    <m/>
    <m/>
    <x v="1"/>
  </r>
  <r>
    <x v="530"/>
    <x v="0"/>
    <x v="14"/>
    <x v="0"/>
    <n v="1"/>
    <x v="0"/>
    <x v="2"/>
    <x v="0"/>
    <m/>
    <m/>
    <x v="5"/>
  </r>
  <r>
    <x v="531"/>
    <x v="0"/>
    <x v="14"/>
    <x v="0"/>
    <n v="1"/>
    <x v="3"/>
    <x v="11"/>
    <x v="2"/>
    <m/>
    <m/>
    <x v="14"/>
  </r>
  <r>
    <x v="532"/>
    <x v="1"/>
    <x v="15"/>
    <x v="0"/>
    <n v="1"/>
    <x v="7"/>
    <x v="34"/>
    <x v="5"/>
    <m/>
    <m/>
    <x v="14"/>
  </r>
  <r>
    <x v="533"/>
    <x v="0"/>
    <x v="16"/>
    <x v="1"/>
    <n v="0"/>
    <x v="0"/>
    <x v="0"/>
    <x v="4"/>
    <s v="Cattle"/>
    <m/>
    <x v="0"/>
  </r>
  <r>
    <x v="534"/>
    <x v="0"/>
    <x v="16"/>
    <x v="0"/>
    <n v="1"/>
    <x v="0"/>
    <x v="2"/>
    <x v="0"/>
    <m/>
    <m/>
    <x v="0"/>
  </r>
  <r>
    <x v="535"/>
    <x v="0"/>
    <x v="16"/>
    <x v="0"/>
    <n v="1"/>
    <x v="0"/>
    <x v="0"/>
    <x v="1"/>
    <m/>
    <m/>
    <x v="14"/>
  </r>
  <r>
    <x v="536"/>
    <x v="0"/>
    <x v="16"/>
    <x v="0"/>
    <n v="1"/>
    <x v="1"/>
    <x v="1"/>
    <x v="4"/>
    <s v="Cattle"/>
    <m/>
    <x v="5"/>
  </r>
  <r>
    <x v="537"/>
    <x v="0"/>
    <x v="16"/>
    <x v="0"/>
    <n v="1"/>
    <x v="0"/>
    <x v="2"/>
    <x v="0"/>
    <m/>
    <m/>
    <x v="0"/>
  </r>
  <r>
    <x v="538"/>
    <x v="0"/>
    <x v="16"/>
    <x v="0"/>
    <n v="1"/>
    <x v="1"/>
    <x v="1"/>
    <x v="4"/>
    <s v="Cattle"/>
    <m/>
    <x v="5"/>
  </r>
  <r>
    <x v="539"/>
    <x v="0"/>
    <x v="16"/>
    <x v="0"/>
    <n v="1"/>
    <x v="0"/>
    <x v="16"/>
    <x v="4"/>
    <s v="Dairy"/>
    <m/>
    <x v="9"/>
  </r>
  <r>
    <x v="540"/>
    <x v="0"/>
    <x v="16"/>
    <x v="0"/>
    <n v="1"/>
    <x v="3"/>
    <x v="7"/>
    <x v="0"/>
    <m/>
    <m/>
    <x v="14"/>
  </r>
  <r>
    <x v="541"/>
    <x v="0"/>
    <x v="16"/>
    <x v="0"/>
    <n v="1"/>
    <x v="2"/>
    <x v="6"/>
    <x v="0"/>
    <m/>
    <m/>
    <x v="1"/>
  </r>
  <r>
    <x v="542"/>
    <x v="0"/>
    <x v="16"/>
    <x v="0"/>
    <n v="1"/>
    <x v="2"/>
    <x v="6"/>
    <x v="4"/>
    <s v="Cattle"/>
    <m/>
    <x v="8"/>
  </r>
  <r>
    <x v="543"/>
    <x v="0"/>
    <x v="16"/>
    <x v="0"/>
    <n v="1"/>
    <x v="0"/>
    <x v="2"/>
    <x v="0"/>
    <m/>
    <m/>
    <x v="6"/>
  </r>
  <r>
    <x v="544"/>
    <x v="0"/>
    <x v="16"/>
    <x v="0"/>
    <n v="1"/>
    <x v="1"/>
    <x v="1"/>
    <x v="4"/>
    <s v="Cattle"/>
    <m/>
    <x v="14"/>
  </r>
  <r>
    <x v="545"/>
    <x v="0"/>
    <x v="16"/>
    <x v="0"/>
    <n v="1"/>
    <x v="0"/>
    <x v="2"/>
    <x v="0"/>
    <m/>
    <m/>
    <x v="0"/>
  </r>
  <r>
    <x v="546"/>
    <x v="0"/>
    <x v="16"/>
    <x v="0"/>
    <n v="1"/>
    <x v="1"/>
    <x v="1"/>
    <x v="4"/>
    <s v="Cattle"/>
    <m/>
    <x v="6"/>
  </r>
  <r>
    <x v="547"/>
    <x v="0"/>
    <x v="16"/>
    <x v="0"/>
    <n v="1"/>
    <x v="2"/>
    <x v="6"/>
    <x v="1"/>
    <m/>
    <m/>
    <x v="9"/>
  </r>
  <r>
    <x v="548"/>
    <x v="0"/>
    <x v="16"/>
    <x v="0"/>
    <n v="1"/>
    <x v="2"/>
    <x v="6"/>
    <x v="4"/>
    <s v="Cattle"/>
    <m/>
    <x v="0"/>
  </r>
  <r>
    <x v="549"/>
    <x v="0"/>
    <x v="16"/>
    <x v="0"/>
    <n v="1"/>
    <x v="5"/>
    <x v="13"/>
    <x v="1"/>
    <m/>
    <m/>
    <x v="1"/>
  </r>
  <r>
    <x v="550"/>
    <x v="0"/>
    <x v="16"/>
    <x v="0"/>
    <n v="1"/>
    <x v="1"/>
    <x v="4"/>
    <x v="0"/>
    <m/>
    <m/>
    <x v="5"/>
  </r>
  <r>
    <x v="551"/>
    <x v="0"/>
    <x v="16"/>
    <x v="0"/>
    <n v="1"/>
    <x v="1"/>
    <x v="4"/>
    <x v="4"/>
    <s v="Cattle"/>
    <m/>
    <x v="5"/>
  </r>
  <r>
    <x v="552"/>
    <x v="0"/>
    <x v="16"/>
    <x v="0"/>
    <n v="1"/>
    <x v="1"/>
    <x v="1"/>
    <x v="1"/>
    <m/>
    <m/>
    <x v="2"/>
  </r>
  <r>
    <x v="553"/>
    <x v="0"/>
    <x v="16"/>
    <x v="0"/>
    <n v="1"/>
    <x v="1"/>
    <x v="4"/>
    <x v="0"/>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47953B-F175-4673-896E-FD8B13E98245}" name="PivotTable3" cacheId="63" applyNumberFormats="0" applyBorderFormats="0" applyFontFormats="0" applyPatternFormats="0" applyAlignmentFormats="0" applyWidthHeightFormats="1" dataCaption="Values" updatedVersion="6" minRefreshableVersion="3" itemPrintTitles="1" createdVersion="6" indent="0" compact="0" compactData="0" gridDropZones="1" multipleFieldFilters="0">
  <location ref="B45:D56" firstHeaderRow="2" firstDataRow="2" firstDataCol="2" rowPageCount="1" colPageCount="1"/>
  <pivotFields count="11">
    <pivotField dataField="1" compact="0" outline="0" showAll="0"/>
    <pivotField compact="0" outline="0" showAll="0"/>
    <pivotField compact="0" outline="0" showAll="0"/>
    <pivotField axis="axisPage" compact="0" outline="0" multipleItemSelectionAllowed="1" showAll="0">
      <items count="4">
        <item x="0"/>
        <item h="1" x="1"/>
        <item m="1" x="2"/>
        <item t="default"/>
      </items>
    </pivotField>
    <pivotField compact="0" outline="0" showAll="0"/>
    <pivotField axis="axisRow" compact="0" outline="0" showAll="0" defaultSubtotal="0">
      <items count="12">
        <item sd="0" x="8"/>
        <item sd="0" x="3"/>
        <item sd="0" x="4"/>
        <item sd="0" x="0"/>
        <item sd="0" x="2"/>
        <item sd="0" x="1"/>
        <item sd="0" x="5"/>
        <item m="1" x="11"/>
        <item sd="0" x="7"/>
        <item sd="0" x="6"/>
        <item m="1" x="9"/>
        <item m="1" x="10"/>
      </items>
    </pivotField>
    <pivotField axis="axisRow" compact="0" outline="0" showAll="0">
      <items count="54">
        <item x="12"/>
        <item x="33"/>
        <item x="35"/>
        <item x="15"/>
        <item x="8"/>
        <item x="22"/>
        <item x="0"/>
        <item x="16"/>
        <item x="2"/>
        <item m="1" x="52"/>
        <item x="18"/>
        <item m="1" x="44"/>
        <item x="21"/>
        <item x="13"/>
        <item x="41"/>
        <item x="1"/>
        <item x="4"/>
        <item x="11"/>
        <item x="7"/>
        <item x="38"/>
        <item x="19"/>
        <item x="25"/>
        <item m="1" x="50"/>
        <item x="20"/>
        <item x="40"/>
        <item x="36"/>
        <item m="1" x="48"/>
        <item x="9"/>
        <item x="39"/>
        <item x="24"/>
        <item m="1" x="46"/>
        <item x="14"/>
        <item m="1" x="49"/>
        <item x="29"/>
        <item m="1" x="43"/>
        <item x="5"/>
        <item x="30"/>
        <item x="26"/>
        <item x="23"/>
        <item x="31"/>
        <item m="1" x="51"/>
        <item m="1" x="45"/>
        <item m="1" x="47"/>
        <item x="32"/>
        <item x="28"/>
        <item x="34"/>
        <item x="10"/>
        <item x="3"/>
        <item x="37"/>
        <item x="6"/>
        <item x="42"/>
        <item x="27"/>
        <item x="17"/>
        <item t="default"/>
      </items>
    </pivotField>
    <pivotField compact="0" outline="0" showAll="0"/>
    <pivotField compact="0" outline="0" showAll="0"/>
    <pivotField compact="0" outline="0" showAll="0"/>
    <pivotField compact="0" outline="0" showAll="0"/>
  </pivotFields>
  <rowFields count="2">
    <field x="5"/>
    <field x="6"/>
  </rowFields>
  <rowItems count="10">
    <i>
      <x/>
    </i>
    <i>
      <x v="1"/>
    </i>
    <i>
      <x v="2"/>
    </i>
    <i>
      <x v="3"/>
    </i>
    <i>
      <x v="4"/>
    </i>
    <i>
      <x v="5"/>
    </i>
    <i>
      <x v="6"/>
    </i>
    <i>
      <x v="8"/>
    </i>
    <i>
      <x v="9"/>
    </i>
    <i t="grand">
      <x/>
    </i>
  </rowItems>
  <colItems count="1">
    <i/>
  </colItems>
  <pageFields count="1">
    <pageField fld="3" hier="-1"/>
  </pageFields>
  <dataFields count="1">
    <dataField name="Count of Company" fld="0" subtotal="count" baseField="0" baseItem="0"/>
  </dataFields>
  <formats count="45">
    <format dxfId="946">
      <pivotArea dataOnly="0" labelOnly="1" outline="0" fieldPosition="0">
        <references count="1">
          <reference field="5" count="0"/>
        </references>
      </pivotArea>
    </format>
    <format dxfId="945">
      <pivotArea type="origin" dataOnly="0" labelOnly="1" outline="0" fieldPosition="0"/>
    </format>
    <format dxfId="944">
      <pivotArea field="5" type="button" dataOnly="0" labelOnly="1" outline="0" axis="axisRow" fieldPosition="0"/>
    </format>
    <format dxfId="943">
      <pivotArea field="6" type="button" dataOnly="0" labelOnly="1" outline="0" axis="axisRow" fieldPosition="1"/>
    </format>
    <format dxfId="942">
      <pivotArea type="topRight" dataOnly="0" labelOnly="1" outline="0" fieldPosition="0"/>
    </format>
    <format dxfId="941">
      <pivotArea outline="0" fieldPosition="0">
        <references count="1">
          <reference field="5" count="0" selected="0"/>
        </references>
      </pivotArea>
    </format>
    <format dxfId="940">
      <pivotArea dataOnly="0" labelOnly="1" outline="0" fieldPosition="0">
        <references count="1">
          <reference field="5" count="0"/>
        </references>
      </pivotArea>
    </format>
    <format dxfId="939">
      <pivotArea dataOnly="0" labelOnly="1" outline="0" fieldPosition="0">
        <references count="1">
          <reference field="5" count="1">
            <x v="1"/>
          </reference>
        </references>
      </pivotArea>
    </format>
    <format dxfId="938">
      <pivotArea dataOnly="0" labelOnly="1" outline="0" fieldPosition="0">
        <references count="1">
          <reference field="5" count="1">
            <x v="2"/>
          </reference>
        </references>
      </pivotArea>
    </format>
    <format dxfId="937">
      <pivotArea dataOnly="0" labelOnly="1" outline="0" fieldPosition="0">
        <references count="1">
          <reference field="5" count="1">
            <x v="3"/>
          </reference>
        </references>
      </pivotArea>
    </format>
    <format dxfId="936">
      <pivotArea dataOnly="0" labelOnly="1" outline="0" fieldPosition="0">
        <references count="1">
          <reference field="5" count="1">
            <x v="4"/>
          </reference>
        </references>
      </pivotArea>
    </format>
    <format dxfId="935">
      <pivotArea dataOnly="0" labelOnly="1" outline="0" fieldPosition="0">
        <references count="1">
          <reference field="5" count="1">
            <x v="5"/>
          </reference>
        </references>
      </pivotArea>
    </format>
    <format dxfId="934">
      <pivotArea dataOnly="0" labelOnly="1" outline="0" fieldPosition="0">
        <references count="1">
          <reference field="5" count="1">
            <x v="6"/>
          </reference>
        </references>
      </pivotArea>
    </format>
    <format dxfId="933">
      <pivotArea dataOnly="0" labelOnly="1" outline="0" fieldPosition="0">
        <references count="1">
          <reference field="5" count="1">
            <x v="7"/>
          </reference>
        </references>
      </pivotArea>
    </format>
    <format dxfId="932">
      <pivotArea dataOnly="0" labelOnly="1" outline="0" fieldPosition="0">
        <references count="1">
          <reference field="5" count="1">
            <x v="9"/>
          </reference>
        </references>
      </pivotArea>
    </format>
    <format dxfId="931">
      <pivotArea dataOnly="0" labelOnly="1" outline="0" fieldPosition="0">
        <references count="1">
          <reference field="5" count="1">
            <x v="10"/>
          </reference>
        </references>
      </pivotArea>
    </format>
    <format dxfId="930">
      <pivotArea dataOnly="0" labelOnly="1" outline="0" fieldPosition="0">
        <references count="1">
          <reference field="5" count="1">
            <x v="11"/>
          </reference>
        </references>
      </pivotArea>
    </format>
    <format dxfId="929">
      <pivotArea dataOnly="0" labelOnly="1" outline="0" fieldPosition="0">
        <references count="1">
          <reference field="5" count="1">
            <x v="0"/>
          </reference>
        </references>
      </pivotArea>
    </format>
    <format dxfId="928">
      <pivotArea dataOnly="0" labelOnly="1" outline="0" fieldPosition="0">
        <references count="2">
          <reference field="5" count="1" selected="0">
            <x v="0"/>
          </reference>
          <reference field="6" count="2">
            <x v="14"/>
            <x v="23"/>
          </reference>
        </references>
      </pivotArea>
    </format>
    <format dxfId="927">
      <pivotArea dataOnly="0" labelOnly="1" outline="0" fieldPosition="0">
        <references count="2">
          <reference field="5" count="1" selected="0">
            <x v="1"/>
          </reference>
          <reference field="6" count="4">
            <x v="17"/>
            <x v="18"/>
            <x v="19"/>
            <x v="20"/>
          </reference>
        </references>
      </pivotArea>
    </format>
    <format dxfId="926">
      <pivotArea dataOnly="0" labelOnly="1" outline="0" fieldPosition="0">
        <references count="2">
          <reference field="5" count="1" selected="0">
            <x v="2"/>
          </reference>
          <reference field="6" count="5">
            <x v="0"/>
            <x v="1"/>
            <x v="2"/>
            <x v="4"/>
            <x v="30"/>
          </reference>
        </references>
      </pivotArea>
    </format>
    <format dxfId="925">
      <pivotArea dataOnly="0" labelOnly="1" outline="0" fieldPosition="0">
        <references count="2">
          <reference field="5" count="1" selected="0">
            <x v="3"/>
          </reference>
          <reference field="6" count="6">
            <x v="5"/>
            <x v="6"/>
            <x v="7"/>
            <x v="8"/>
            <x v="32"/>
            <x v="34"/>
          </reference>
        </references>
      </pivotArea>
    </format>
    <format dxfId="924">
      <pivotArea dataOnly="0" labelOnly="1" outline="0" fieldPosition="0">
        <references count="2">
          <reference field="5" count="1" selected="0">
            <x v="4"/>
          </reference>
          <reference field="6" count="3">
            <x v="9"/>
            <x v="21"/>
            <x v="22"/>
          </reference>
        </references>
      </pivotArea>
    </format>
    <format dxfId="923">
      <pivotArea dataOnly="0" labelOnly="1" outline="0" fieldPosition="0">
        <references count="2">
          <reference field="5" count="1" selected="0">
            <x v="5"/>
          </reference>
          <reference field="6" count="4">
            <x v="15"/>
            <x v="16"/>
            <x v="34"/>
            <x v="35"/>
          </reference>
        </references>
      </pivotArea>
    </format>
    <format dxfId="922">
      <pivotArea dataOnly="0" labelOnly="1" outline="0" fieldPosition="0">
        <references count="2">
          <reference field="5" count="1" selected="0">
            <x v="6"/>
          </reference>
          <reference field="6" count="4">
            <x v="13"/>
            <x v="27"/>
            <x v="28"/>
            <x v="37"/>
          </reference>
        </references>
      </pivotArea>
    </format>
    <format dxfId="921">
      <pivotArea dataOnly="0" labelOnly="1" outline="0" fieldPosition="0">
        <references count="2">
          <reference field="5" count="1" selected="0">
            <x v="7"/>
          </reference>
          <reference field="6" count="7">
            <x v="10"/>
            <x v="11"/>
            <x v="12"/>
            <x v="24"/>
            <x v="26"/>
            <x v="29"/>
            <x v="36"/>
          </reference>
        </references>
      </pivotArea>
    </format>
    <format dxfId="920">
      <pivotArea dataOnly="0" labelOnly="1" outline="0" fieldPosition="0">
        <references count="2">
          <reference field="5" count="1" selected="0">
            <x v="9"/>
          </reference>
          <reference field="6" count="3">
            <x v="3"/>
            <x v="25"/>
            <x v="33"/>
          </reference>
        </references>
      </pivotArea>
    </format>
    <format dxfId="919">
      <pivotArea dataOnly="0" labelOnly="1" outline="0" fieldPosition="0">
        <references count="2">
          <reference field="5" count="1" selected="0">
            <x v="10"/>
          </reference>
          <reference field="6" count="1">
            <x v="34"/>
          </reference>
        </references>
      </pivotArea>
    </format>
    <format dxfId="918">
      <pivotArea dataOnly="0" labelOnly="1" outline="0" fieldPosition="0">
        <references count="2">
          <reference field="5" count="1" selected="0">
            <x v="11"/>
          </reference>
          <reference field="6" count="1">
            <x v="34"/>
          </reference>
        </references>
      </pivotArea>
    </format>
    <format dxfId="917">
      <pivotArea dataOnly="0" labelOnly="1" outline="0" fieldPosition="0">
        <references count="1">
          <reference field="5" count="0"/>
        </references>
      </pivotArea>
    </format>
    <format dxfId="916">
      <pivotArea dataOnly="0" labelOnly="1" outline="0" fieldPosition="0">
        <references count="1">
          <reference field="5" count="0"/>
        </references>
      </pivotArea>
    </format>
    <format dxfId="915">
      <pivotArea dataOnly="0" labelOnly="1" outline="0" fieldPosition="0">
        <references count="1">
          <reference field="5" count="0"/>
        </references>
      </pivotArea>
    </format>
    <format dxfId="914">
      <pivotArea field="5" type="button" dataOnly="0" labelOnly="1" outline="0" axis="axisRow" fieldPosition="0"/>
    </format>
    <format dxfId="913">
      <pivotArea field="6" type="button" dataOnly="0" labelOnly="1" outline="0" axis="axisRow" fieldPosition="1"/>
    </format>
    <format dxfId="912">
      <pivotArea type="all" dataOnly="0" outline="0" fieldPosition="0"/>
    </format>
    <format dxfId="911">
      <pivotArea outline="0" collapsedLevelsAreSubtotals="1" fieldPosition="0"/>
    </format>
    <format dxfId="910">
      <pivotArea type="origin" dataOnly="0" labelOnly="1" outline="0" fieldPosition="0"/>
    </format>
    <format dxfId="909">
      <pivotArea field="5" type="button" dataOnly="0" labelOnly="1" outline="0" axis="axisRow" fieldPosition="0"/>
    </format>
    <format dxfId="908">
      <pivotArea field="6" type="button" dataOnly="0" labelOnly="1" outline="0" axis="axisRow" fieldPosition="1"/>
    </format>
    <format dxfId="907">
      <pivotArea dataOnly="0" labelOnly="1" outline="0" fieldPosition="0">
        <references count="1">
          <reference field="5" count="0"/>
        </references>
      </pivotArea>
    </format>
    <format dxfId="906">
      <pivotArea dataOnly="0" labelOnly="1" grandRow="1" outline="0" fieldPosition="0"/>
    </format>
    <format dxfId="905">
      <pivotArea type="topRight" dataOnly="0" labelOnly="1" outline="0" fieldPosition="0"/>
    </format>
    <format dxfId="904">
      <pivotArea grandRow="1" outline="0" collapsedLevelsAreSubtotals="1" fieldPosition="0"/>
    </format>
    <format dxfId="903">
      <pivotArea dataOnly="0" labelOnly="1" grandRow="1" outline="0" fieldPosition="0"/>
    </format>
    <format dxfId="902">
      <pivotArea grandRow="1" outline="0" collapsedLevelsAreSubtotals="1"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D14037C-E30E-4B49-9E71-34463DE2CF16}" name="PivotTable8"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63:M74" firstHeaderRow="1" firstDataRow="2" firstDataCol="1" rowPageCount="1" colPageCount="1"/>
  <pivotFields count="11">
    <pivotField dataField="1" showAll="0"/>
    <pivotField showAll="0"/>
    <pivotField showAll="0">
      <items count="20">
        <item x="0"/>
        <item x="2"/>
        <item x="3"/>
        <item x="4"/>
        <item x="6"/>
        <item x="9"/>
        <item x="10"/>
        <item m="1" x="18"/>
        <item x="11"/>
        <item x="12"/>
        <item x="13"/>
        <item x="14"/>
        <item x="16"/>
        <item m="1" x="17"/>
        <item x="1"/>
        <item x="5"/>
        <item x="7"/>
        <item x="8"/>
        <item x="15"/>
        <item t="default"/>
      </items>
    </pivotField>
    <pivotField axis="axisPage" multipleItemSelectionAllowed="1" showAll="0">
      <items count="4">
        <item x="0"/>
        <item h="1" x="1"/>
        <item m="1" x="2"/>
        <item t="default"/>
      </items>
    </pivotField>
    <pivotField showAll="0"/>
    <pivotField axis="axisRow" showAll="0" defaultSubtotal="0">
      <items count="12">
        <item x="8"/>
        <item x="3"/>
        <item x="4"/>
        <item x="0"/>
        <item x="2"/>
        <item x="1"/>
        <item x="5"/>
        <item m="1" x="11"/>
        <item x="6"/>
        <item m="1" x="10"/>
        <item m="1" x="9"/>
        <item x="7"/>
      </items>
    </pivotField>
    <pivotField showAll="0"/>
    <pivotField axis="axisCol" showAll="0">
      <items count="14">
        <item x="0"/>
        <item x="1"/>
        <item x="2"/>
        <item x="7"/>
        <item x="6"/>
        <item x="4"/>
        <item x="8"/>
        <item x="9"/>
        <item x="3"/>
        <item m="1" x="11"/>
        <item m="1" x="12"/>
        <item m="1" x="10"/>
        <item x="5"/>
        <item t="default"/>
      </items>
    </pivotField>
    <pivotField showAll="0"/>
    <pivotField showAll="0"/>
    <pivotField showAll="0"/>
  </pivotFields>
  <rowFields count="1">
    <field x="5"/>
  </rowFields>
  <rowItems count="10">
    <i>
      <x/>
    </i>
    <i>
      <x v="1"/>
    </i>
    <i>
      <x v="2"/>
    </i>
    <i>
      <x v="3"/>
    </i>
    <i>
      <x v="4"/>
    </i>
    <i>
      <x v="5"/>
    </i>
    <i>
      <x v="6"/>
    </i>
    <i>
      <x v="8"/>
    </i>
    <i>
      <x v="11"/>
    </i>
    <i t="grand">
      <x/>
    </i>
  </rowItems>
  <colFields count="1">
    <field x="7"/>
  </colFields>
  <colItems count="11">
    <i>
      <x/>
    </i>
    <i>
      <x v="1"/>
    </i>
    <i>
      <x v="2"/>
    </i>
    <i>
      <x v="3"/>
    </i>
    <i>
      <x v="4"/>
    </i>
    <i>
      <x v="5"/>
    </i>
    <i>
      <x v="6"/>
    </i>
    <i>
      <x v="7"/>
    </i>
    <i>
      <x v="8"/>
    </i>
    <i>
      <x v="12"/>
    </i>
    <i t="grand">
      <x/>
    </i>
  </colItems>
  <pageFields count="1">
    <pageField fld="3" hier="-1"/>
  </pageFields>
  <dataFields count="1">
    <dataField name="Count of Company" fld="0" subtotal="count" showDataAs="percentOfTotal" baseField="0" baseItem="0" numFmtId="9"/>
  </dataFields>
  <formats count="51">
    <format dxfId="396">
      <pivotArea field="7" type="button" dataOnly="0" labelOnly="1" outline="0" axis="axisCol" fieldPosition="0"/>
    </format>
    <format dxfId="395">
      <pivotArea dataOnly="0" labelOnly="1" outline="0" axis="axisValues" fieldPosition="0"/>
    </format>
    <format dxfId="394">
      <pivotArea field="2" type="button" dataOnly="0" labelOnly="1" outline="0"/>
    </format>
    <format dxfId="393">
      <pivotArea type="topRight" dataOnly="0" labelOnly="1" outline="0" fieldPosition="0"/>
    </format>
    <format dxfId="392">
      <pivotArea dataOnly="0" labelOnly="1" grandCol="1" outline="0" fieldPosition="0"/>
    </format>
    <format dxfId="391">
      <pivotArea type="origin" dataOnly="0" labelOnly="1" outline="0" fieldPosition="0"/>
    </format>
    <format dxfId="390">
      <pivotArea type="origin" dataOnly="0" labelOnly="1" outline="0" fieldPosition="0"/>
    </format>
    <format dxfId="389">
      <pivotArea field="7" type="button" dataOnly="0" labelOnly="1" outline="0" axis="axisCol" fieldPosition="0"/>
    </format>
    <format dxfId="388">
      <pivotArea type="all" dataOnly="0" outline="0" fieldPosition="0"/>
    </format>
    <format dxfId="387">
      <pivotArea type="origin" dataOnly="0" labelOnly="1" outline="0" fieldPosition="0"/>
    </format>
    <format dxfId="386">
      <pivotArea field="2" type="button" dataOnly="0" labelOnly="1" outline="0"/>
    </format>
    <format dxfId="385">
      <pivotArea type="topRight" dataOnly="0" labelOnly="1" outline="0" fieldPosition="0"/>
    </format>
    <format dxfId="384">
      <pivotArea field="7" type="button" dataOnly="0" labelOnly="1" outline="0" axis="axisCol" fieldPosition="0"/>
    </format>
    <format dxfId="383">
      <pivotArea dataOnly="0" labelOnly="1" fieldPosition="0">
        <references count="1">
          <reference field="7" count="0"/>
        </references>
      </pivotArea>
    </format>
    <format dxfId="382">
      <pivotArea dataOnly="0" labelOnly="1" grandRow="1" outline="0" fieldPosition="0"/>
    </format>
    <format dxfId="381">
      <pivotArea dataOnly="0" labelOnly="1" grandCol="1" outline="0" fieldPosition="0"/>
    </format>
    <format dxfId="380">
      <pivotArea field="7" type="button" dataOnly="0" labelOnly="1" outline="0" axis="axisCol" fieldPosition="0"/>
    </format>
    <format dxfId="379">
      <pivotArea type="topRight" dataOnly="0" labelOnly="1" outline="0" fieldPosition="0"/>
    </format>
    <format dxfId="378">
      <pivotArea type="origin" dataOnly="0" labelOnly="1" outline="0" fieldPosition="0"/>
    </format>
    <format dxfId="377">
      <pivotArea field="2" type="button" dataOnly="0" labelOnly="1" outline="0"/>
    </format>
    <format dxfId="376">
      <pivotArea field="2" type="button" dataOnly="0" labelOnly="1" outline="0"/>
    </format>
    <format dxfId="375">
      <pivotArea dataOnly="0" labelOnly="1" fieldPosition="0">
        <references count="1">
          <reference field="7" count="0"/>
        </references>
      </pivotArea>
    </format>
    <format dxfId="374">
      <pivotArea dataOnly="0" labelOnly="1" grandCol="1" outline="0" fieldPosition="0"/>
    </format>
    <format dxfId="373">
      <pivotArea dataOnly="0" labelOnly="1" fieldPosition="0">
        <references count="1">
          <reference field="7" count="0"/>
        </references>
      </pivotArea>
    </format>
    <format dxfId="372">
      <pivotArea field="5" type="button" dataOnly="0" labelOnly="1" outline="0" axis="axisRow" fieldPosition="0"/>
    </format>
    <format dxfId="371">
      <pivotArea dataOnly="0" labelOnly="1" fieldPosition="0">
        <references count="1">
          <reference field="7" count="0"/>
        </references>
      </pivotArea>
    </format>
    <format dxfId="370">
      <pivotArea dataOnly="0" labelOnly="1" grandCol="1" outline="0" fieldPosition="0"/>
    </format>
    <format dxfId="369">
      <pivotArea dataOnly="0" labelOnly="1" fieldPosition="0">
        <references count="1">
          <reference field="5" count="0"/>
        </references>
      </pivotArea>
    </format>
    <format dxfId="368">
      <pivotArea dataOnly="0" labelOnly="1" grandRow="1" outline="0" fieldPosition="0"/>
    </format>
    <format dxfId="367">
      <pivotArea type="all" dataOnly="0" outline="0" fieldPosition="0"/>
    </format>
    <format dxfId="366">
      <pivotArea outline="0" collapsedLevelsAreSubtotals="1" fieldPosition="0"/>
    </format>
    <format dxfId="365">
      <pivotArea type="origin" dataOnly="0" labelOnly="1" outline="0" fieldPosition="0"/>
    </format>
    <format dxfId="364">
      <pivotArea field="7" type="button" dataOnly="0" labelOnly="1" outline="0" axis="axisCol" fieldPosition="0"/>
    </format>
    <format dxfId="363">
      <pivotArea type="topRight" dataOnly="0" labelOnly="1" outline="0" fieldPosition="0"/>
    </format>
    <format dxfId="362">
      <pivotArea field="5" type="button" dataOnly="0" labelOnly="1" outline="0" axis="axisRow" fieldPosition="0"/>
    </format>
    <format dxfId="361">
      <pivotArea dataOnly="0" labelOnly="1" fieldPosition="0">
        <references count="1">
          <reference field="5" count="0"/>
        </references>
      </pivotArea>
    </format>
    <format dxfId="360">
      <pivotArea dataOnly="0" labelOnly="1" grandRow="1" outline="0" fieldPosition="0"/>
    </format>
    <format dxfId="359">
      <pivotArea dataOnly="0" labelOnly="1" fieldPosition="0">
        <references count="1">
          <reference field="7" count="0"/>
        </references>
      </pivotArea>
    </format>
    <format dxfId="358">
      <pivotArea dataOnly="0" labelOnly="1" grandCol="1" outline="0" fieldPosition="0"/>
    </format>
    <format dxfId="357">
      <pivotArea type="all" dataOnly="0" outline="0" fieldPosition="0"/>
    </format>
    <format dxfId="356">
      <pivotArea outline="0" collapsedLevelsAreSubtotals="1" fieldPosition="0"/>
    </format>
    <format dxfId="355">
      <pivotArea type="origin" dataOnly="0" labelOnly="1" outline="0" fieldPosition="0"/>
    </format>
    <format dxfId="354">
      <pivotArea field="7" type="button" dataOnly="0" labelOnly="1" outline="0" axis="axisCol" fieldPosition="0"/>
    </format>
    <format dxfId="353">
      <pivotArea type="topRight" dataOnly="0" labelOnly="1" outline="0" fieldPosition="0"/>
    </format>
    <format dxfId="352">
      <pivotArea field="5" type="button" dataOnly="0" labelOnly="1" outline="0" axis="axisRow" fieldPosition="0"/>
    </format>
    <format dxfId="351">
      <pivotArea dataOnly="0" labelOnly="1" fieldPosition="0">
        <references count="1">
          <reference field="5" count="0"/>
        </references>
      </pivotArea>
    </format>
    <format dxfId="350">
      <pivotArea dataOnly="0" labelOnly="1" grandRow="1" outline="0" fieldPosition="0"/>
    </format>
    <format dxfId="349">
      <pivotArea dataOnly="0" labelOnly="1" fieldPosition="0">
        <references count="1">
          <reference field="7" count="0"/>
        </references>
      </pivotArea>
    </format>
    <format dxfId="348">
      <pivotArea dataOnly="0" labelOnly="1" grandCol="1" outline="0" fieldPosition="0"/>
    </format>
    <format dxfId="347">
      <pivotArea outline="0" fieldPosition="0">
        <references count="1">
          <reference field="4294967294" count="1">
            <x v="0"/>
          </reference>
        </references>
      </pivotArea>
    </format>
    <format dxfId="346">
      <pivotArea outline="0" collapsedLevelsAreSubtotals="1" fieldPosition="0"/>
    </format>
  </formats>
  <conditionalFormats count="1">
    <conditionalFormat priority="2">
      <pivotAreas count="1">
        <pivotArea type="data" collapsedLevelsAreSubtotals="1" fieldPosition="0">
          <references count="3">
            <reference field="4294967294" count="1" selected="0">
              <x v="0"/>
            </reference>
            <reference field="5" count="11">
              <x v="0"/>
              <x v="1"/>
              <x v="2"/>
              <x v="3"/>
              <x v="4"/>
              <x v="5"/>
              <x v="6"/>
              <x v="7"/>
              <x v="8"/>
              <x v="9"/>
              <x v="10"/>
            </reference>
            <reference field="7" count="11" selected="0">
              <x v="0"/>
              <x v="1"/>
              <x v="2"/>
              <x v="3"/>
              <x v="4"/>
              <x v="5"/>
              <x v="6"/>
              <x v="7"/>
              <x v="8"/>
              <x v="9"/>
              <x v="11"/>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E1E07B7-AC54-4E39-AEA1-A8B7787E7E39}" name="PivotTable3"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7:M18" firstHeaderRow="1" firstDataRow="2" firstDataCol="1" rowPageCount="1" colPageCount="1"/>
  <pivotFields count="11">
    <pivotField dataField="1" showAll="0"/>
    <pivotField showAll="0"/>
    <pivotField showAll="0">
      <items count="20">
        <item x="0"/>
        <item x="2"/>
        <item x="3"/>
        <item x="4"/>
        <item x="6"/>
        <item x="9"/>
        <item x="10"/>
        <item m="1" x="18"/>
        <item x="11"/>
        <item x="12"/>
        <item x="13"/>
        <item x="14"/>
        <item x="16"/>
        <item m="1" x="17"/>
        <item x="1"/>
        <item x="5"/>
        <item x="7"/>
        <item x="8"/>
        <item x="15"/>
        <item t="default"/>
      </items>
    </pivotField>
    <pivotField axis="axisPage" multipleItemSelectionAllowed="1" showAll="0">
      <items count="4">
        <item x="0"/>
        <item h="1" x="1"/>
        <item m="1" x="2"/>
        <item t="default"/>
      </items>
    </pivotField>
    <pivotField showAll="0"/>
    <pivotField axis="axisRow" showAll="0" defaultSubtotal="0">
      <items count="12">
        <item x="8"/>
        <item x="3"/>
        <item x="4"/>
        <item x="0"/>
        <item x="2"/>
        <item x="1"/>
        <item x="5"/>
        <item m="1" x="11"/>
        <item x="6"/>
        <item m="1" x="10"/>
        <item m="1" x="9"/>
        <item x="7"/>
      </items>
    </pivotField>
    <pivotField showAll="0"/>
    <pivotField axis="axisCol" showAll="0">
      <items count="14">
        <item x="0"/>
        <item x="1"/>
        <item x="2"/>
        <item x="7"/>
        <item x="6"/>
        <item x="4"/>
        <item x="8"/>
        <item x="9"/>
        <item x="3"/>
        <item m="1" x="11"/>
        <item m="1" x="12"/>
        <item m="1" x="10"/>
        <item x="5"/>
        <item t="default"/>
      </items>
    </pivotField>
    <pivotField showAll="0"/>
    <pivotField showAll="0"/>
    <pivotField showAll="0"/>
  </pivotFields>
  <rowFields count="1">
    <field x="5"/>
  </rowFields>
  <rowItems count="10">
    <i>
      <x/>
    </i>
    <i>
      <x v="1"/>
    </i>
    <i>
      <x v="2"/>
    </i>
    <i>
      <x v="3"/>
    </i>
    <i>
      <x v="4"/>
    </i>
    <i>
      <x v="5"/>
    </i>
    <i>
      <x v="6"/>
    </i>
    <i>
      <x v="8"/>
    </i>
    <i>
      <x v="11"/>
    </i>
    <i t="grand">
      <x/>
    </i>
  </rowItems>
  <colFields count="1">
    <field x="7"/>
  </colFields>
  <colItems count="11">
    <i>
      <x/>
    </i>
    <i>
      <x v="1"/>
    </i>
    <i>
      <x v="2"/>
    </i>
    <i>
      <x v="3"/>
    </i>
    <i>
      <x v="4"/>
    </i>
    <i>
      <x v="5"/>
    </i>
    <i>
      <x v="6"/>
    </i>
    <i>
      <x v="7"/>
    </i>
    <i>
      <x v="8"/>
    </i>
    <i>
      <x v="12"/>
    </i>
    <i t="grand">
      <x/>
    </i>
  </colItems>
  <pageFields count="1">
    <pageField fld="3" hier="-1"/>
  </pageFields>
  <dataFields count="1">
    <dataField name="Count of Company" fld="0" subtotal="count" baseField="0" baseItem="0"/>
  </dataFields>
  <formats count="49">
    <format dxfId="445">
      <pivotArea field="7" type="button" dataOnly="0" labelOnly="1" outline="0" axis="axisCol" fieldPosition="0"/>
    </format>
    <format dxfId="444">
      <pivotArea dataOnly="0" labelOnly="1" outline="0" axis="axisValues" fieldPosition="0"/>
    </format>
    <format dxfId="443">
      <pivotArea field="2" type="button" dataOnly="0" labelOnly="1" outline="0"/>
    </format>
    <format dxfId="442">
      <pivotArea type="topRight" dataOnly="0" labelOnly="1" outline="0" fieldPosition="0"/>
    </format>
    <format dxfId="441">
      <pivotArea dataOnly="0" labelOnly="1" grandCol="1" outline="0" fieldPosition="0"/>
    </format>
    <format dxfId="440">
      <pivotArea type="origin" dataOnly="0" labelOnly="1" outline="0" fieldPosition="0"/>
    </format>
    <format dxfId="439">
      <pivotArea type="origin" dataOnly="0" labelOnly="1" outline="0" fieldPosition="0"/>
    </format>
    <format dxfId="438">
      <pivotArea field="7" type="button" dataOnly="0" labelOnly="1" outline="0" axis="axisCol" fieldPosition="0"/>
    </format>
    <format dxfId="437">
      <pivotArea type="all" dataOnly="0" outline="0" fieldPosition="0"/>
    </format>
    <format dxfId="436">
      <pivotArea type="origin" dataOnly="0" labelOnly="1" outline="0" fieldPosition="0"/>
    </format>
    <format dxfId="435">
      <pivotArea field="2" type="button" dataOnly="0" labelOnly="1" outline="0"/>
    </format>
    <format dxfId="434">
      <pivotArea type="topRight" dataOnly="0" labelOnly="1" outline="0" fieldPosition="0"/>
    </format>
    <format dxfId="433">
      <pivotArea field="7" type="button" dataOnly="0" labelOnly="1" outline="0" axis="axisCol" fieldPosition="0"/>
    </format>
    <format dxfId="432">
      <pivotArea dataOnly="0" labelOnly="1" fieldPosition="0">
        <references count="1">
          <reference field="7" count="0"/>
        </references>
      </pivotArea>
    </format>
    <format dxfId="431">
      <pivotArea dataOnly="0" labelOnly="1" grandRow="1" outline="0" fieldPosition="0"/>
    </format>
    <format dxfId="430">
      <pivotArea dataOnly="0" labelOnly="1" grandCol="1" outline="0" fieldPosition="0"/>
    </format>
    <format dxfId="429">
      <pivotArea field="7" type="button" dataOnly="0" labelOnly="1" outline="0" axis="axisCol" fieldPosition="0"/>
    </format>
    <format dxfId="428">
      <pivotArea type="topRight" dataOnly="0" labelOnly="1" outline="0" fieldPosition="0"/>
    </format>
    <format dxfId="427">
      <pivotArea type="origin" dataOnly="0" labelOnly="1" outline="0" fieldPosition="0"/>
    </format>
    <format dxfId="426">
      <pivotArea field="2" type="button" dataOnly="0" labelOnly="1" outline="0"/>
    </format>
    <format dxfId="425">
      <pivotArea field="2" type="button" dataOnly="0" labelOnly="1" outline="0"/>
    </format>
    <format dxfId="424">
      <pivotArea dataOnly="0" labelOnly="1" fieldPosition="0">
        <references count="1">
          <reference field="7" count="0"/>
        </references>
      </pivotArea>
    </format>
    <format dxfId="423">
      <pivotArea dataOnly="0" labelOnly="1" grandCol="1" outline="0" fieldPosition="0"/>
    </format>
    <format dxfId="422">
      <pivotArea dataOnly="0" labelOnly="1" fieldPosition="0">
        <references count="1">
          <reference field="7" count="0"/>
        </references>
      </pivotArea>
    </format>
    <format dxfId="421">
      <pivotArea field="5" type="button" dataOnly="0" labelOnly="1" outline="0" axis="axisRow" fieldPosition="0"/>
    </format>
    <format dxfId="420">
      <pivotArea dataOnly="0" labelOnly="1" fieldPosition="0">
        <references count="1">
          <reference field="7" count="0"/>
        </references>
      </pivotArea>
    </format>
    <format dxfId="419">
      <pivotArea dataOnly="0" labelOnly="1" grandCol="1" outline="0" fieldPosition="0"/>
    </format>
    <format dxfId="418">
      <pivotArea dataOnly="0" labelOnly="1" fieldPosition="0">
        <references count="1">
          <reference field="5" count="0"/>
        </references>
      </pivotArea>
    </format>
    <format dxfId="417">
      <pivotArea dataOnly="0" labelOnly="1" grandRow="1" outline="0" fieldPosition="0"/>
    </format>
    <format dxfId="416">
      <pivotArea type="all" dataOnly="0" outline="0" fieldPosition="0"/>
    </format>
    <format dxfId="415">
      <pivotArea outline="0" collapsedLevelsAreSubtotals="1" fieldPosition="0"/>
    </format>
    <format dxfId="414">
      <pivotArea type="origin" dataOnly="0" labelOnly="1" outline="0" fieldPosition="0"/>
    </format>
    <format dxfId="413">
      <pivotArea field="7" type="button" dataOnly="0" labelOnly="1" outline="0" axis="axisCol" fieldPosition="0"/>
    </format>
    <format dxfId="412">
      <pivotArea type="topRight" dataOnly="0" labelOnly="1" outline="0" fieldPosition="0"/>
    </format>
    <format dxfId="411">
      <pivotArea field="5" type="button" dataOnly="0" labelOnly="1" outline="0" axis="axisRow" fieldPosition="0"/>
    </format>
    <format dxfId="410">
      <pivotArea dataOnly="0" labelOnly="1" fieldPosition="0">
        <references count="1">
          <reference field="5" count="0"/>
        </references>
      </pivotArea>
    </format>
    <format dxfId="409">
      <pivotArea dataOnly="0" labelOnly="1" grandRow="1" outline="0" fieldPosition="0"/>
    </format>
    <format dxfId="408">
      <pivotArea dataOnly="0" labelOnly="1" fieldPosition="0">
        <references count="1">
          <reference field="7" count="0"/>
        </references>
      </pivotArea>
    </format>
    <format dxfId="407">
      <pivotArea dataOnly="0" labelOnly="1" grandCol="1" outline="0" fieldPosition="0"/>
    </format>
    <format dxfId="406">
      <pivotArea type="all" dataOnly="0" outline="0" fieldPosition="0"/>
    </format>
    <format dxfId="405">
      <pivotArea outline="0" collapsedLevelsAreSubtotals="1" fieldPosition="0"/>
    </format>
    <format dxfId="404">
      <pivotArea type="origin" dataOnly="0" labelOnly="1" outline="0" fieldPosition="0"/>
    </format>
    <format dxfId="403">
      <pivotArea field="7" type="button" dataOnly="0" labelOnly="1" outline="0" axis="axisCol" fieldPosition="0"/>
    </format>
    <format dxfId="402">
      <pivotArea type="topRight" dataOnly="0" labelOnly="1" outline="0" fieldPosition="0"/>
    </format>
    <format dxfId="401">
      <pivotArea field="5" type="button" dataOnly="0" labelOnly="1" outline="0" axis="axisRow" fieldPosition="0"/>
    </format>
    <format dxfId="400">
      <pivotArea dataOnly="0" labelOnly="1" fieldPosition="0">
        <references count="1">
          <reference field="5" count="0"/>
        </references>
      </pivotArea>
    </format>
    <format dxfId="399">
      <pivotArea dataOnly="0" labelOnly="1" grandRow="1" outline="0" fieldPosition="0"/>
    </format>
    <format dxfId="398">
      <pivotArea dataOnly="0" labelOnly="1" fieldPosition="0">
        <references count="1">
          <reference field="7" count="0"/>
        </references>
      </pivotArea>
    </format>
    <format dxfId="397">
      <pivotArea dataOnly="0" labelOnly="1" grandCol="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38BDFFE7-51A4-49D1-9F2B-70A9C759244E}" name="PivotTable6"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25:M36" firstHeaderRow="1" firstDataRow="2" firstDataCol="1" rowPageCount="1" colPageCount="1"/>
  <pivotFields count="11">
    <pivotField dataField="1" showAll="0"/>
    <pivotField showAll="0"/>
    <pivotField showAll="0">
      <items count="20">
        <item x="0"/>
        <item x="2"/>
        <item x="3"/>
        <item x="4"/>
        <item x="6"/>
        <item x="9"/>
        <item x="10"/>
        <item m="1" x="18"/>
        <item x="11"/>
        <item x="12"/>
        <item x="13"/>
        <item x="14"/>
        <item x="16"/>
        <item m="1" x="17"/>
        <item x="1"/>
        <item x="5"/>
        <item x="7"/>
        <item x="8"/>
        <item x="15"/>
        <item t="default"/>
      </items>
    </pivotField>
    <pivotField axis="axisPage" multipleItemSelectionAllowed="1" showAll="0">
      <items count="4">
        <item x="0"/>
        <item h="1" x="1"/>
        <item m="1" x="2"/>
        <item t="default"/>
      </items>
    </pivotField>
    <pivotField showAll="0"/>
    <pivotField axis="axisRow" showAll="0" defaultSubtotal="0">
      <items count="12">
        <item x="8"/>
        <item x="3"/>
        <item x="4"/>
        <item x="0"/>
        <item x="2"/>
        <item x="1"/>
        <item x="5"/>
        <item m="1" x="11"/>
        <item x="6"/>
        <item m="1" x="10"/>
        <item m="1" x="9"/>
        <item x="7"/>
      </items>
    </pivotField>
    <pivotField showAll="0"/>
    <pivotField axis="axisCol" showAll="0">
      <items count="14">
        <item x="0"/>
        <item x="1"/>
        <item x="2"/>
        <item x="7"/>
        <item x="6"/>
        <item x="4"/>
        <item x="8"/>
        <item x="9"/>
        <item x="3"/>
        <item m="1" x="11"/>
        <item m="1" x="12"/>
        <item m="1" x="10"/>
        <item x="5"/>
        <item t="default"/>
      </items>
    </pivotField>
    <pivotField showAll="0"/>
    <pivotField showAll="0"/>
    <pivotField showAll="0"/>
  </pivotFields>
  <rowFields count="1">
    <field x="5"/>
  </rowFields>
  <rowItems count="10">
    <i>
      <x/>
    </i>
    <i>
      <x v="1"/>
    </i>
    <i>
      <x v="2"/>
    </i>
    <i>
      <x v="3"/>
    </i>
    <i>
      <x v="4"/>
    </i>
    <i>
      <x v="5"/>
    </i>
    <i>
      <x v="6"/>
    </i>
    <i>
      <x v="8"/>
    </i>
    <i>
      <x v="11"/>
    </i>
    <i t="grand">
      <x/>
    </i>
  </rowItems>
  <colFields count="1">
    <field x="7"/>
  </colFields>
  <colItems count="11">
    <i>
      <x/>
    </i>
    <i>
      <x v="1"/>
    </i>
    <i>
      <x v="2"/>
    </i>
    <i>
      <x v="3"/>
    </i>
    <i>
      <x v="4"/>
    </i>
    <i>
      <x v="5"/>
    </i>
    <i>
      <x v="6"/>
    </i>
    <i>
      <x v="7"/>
    </i>
    <i>
      <x v="8"/>
    </i>
    <i>
      <x v="12"/>
    </i>
    <i t="grand">
      <x/>
    </i>
  </colItems>
  <pageFields count="1">
    <pageField fld="3" hier="-1"/>
  </pageFields>
  <dataFields count="1">
    <dataField name="Count of Company" fld="0" subtotal="count" showDataAs="percentOfRow" baseField="0" baseItem="0" numFmtId="9"/>
  </dataFields>
  <formats count="51">
    <format dxfId="496">
      <pivotArea field="7" type="button" dataOnly="0" labelOnly="1" outline="0" axis="axisCol" fieldPosition="0"/>
    </format>
    <format dxfId="495">
      <pivotArea dataOnly="0" labelOnly="1" outline="0" axis="axisValues" fieldPosition="0"/>
    </format>
    <format dxfId="494">
      <pivotArea field="2" type="button" dataOnly="0" labelOnly="1" outline="0"/>
    </format>
    <format dxfId="493">
      <pivotArea type="topRight" dataOnly="0" labelOnly="1" outline="0" fieldPosition="0"/>
    </format>
    <format dxfId="492">
      <pivotArea dataOnly="0" labelOnly="1" grandCol="1" outline="0" fieldPosition="0"/>
    </format>
    <format dxfId="491">
      <pivotArea type="origin" dataOnly="0" labelOnly="1" outline="0" fieldPosition="0"/>
    </format>
    <format dxfId="490">
      <pivotArea type="origin" dataOnly="0" labelOnly="1" outline="0" fieldPosition="0"/>
    </format>
    <format dxfId="489">
      <pivotArea field="7" type="button" dataOnly="0" labelOnly="1" outline="0" axis="axisCol" fieldPosition="0"/>
    </format>
    <format dxfId="488">
      <pivotArea type="all" dataOnly="0" outline="0" fieldPosition="0"/>
    </format>
    <format dxfId="487">
      <pivotArea type="origin" dataOnly="0" labelOnly="1" outline="0" fieldPosition="0"/>
    </format>
    <format dxfId="486">
      <pivotArea field="2" type="button" dataOnly="0" labelOnly="1" outline="0"/>
    </format>
    <format dxfId="485">
      <pivotArea type="topRight" dataOnly="0" labelOnly="1" outline="0" fieldPosition="0"/>
    </format>
    <format dxfId="484">
      <pivotArea field="7" type="button" dataOnly="0" labelOnly="1" outline="0" axis="axisCol" fieldPosition="0"/>
    </format>
    <format dxfId="483">
      <pivotArea dataOnly="0" labelOnly="1" fieldPosition="0">
        <references count="1">
          <reference field="7" count="0"/>
        </references>
      </pivotArea>
    </format>
    <format dxfId="482">
      <pivotArea dataOnly="0" labelOnly="1" grandRow="1" outline="0" fieldPosition="0"/>
    </format>
    <format dxfId="481">
      <pivotArea dataOnly="0" labelOnly="1" grandCol="1" outline="0" fieldPosition="0"/>
    </format>
    <format dxfId="480">
      <pivotArea field="7" type="button" dataOnly="0" labelOnly="1" outline="0" axis="axisCol" fieldPosition="0"/>
    </format>
    <format dxfId="479">
      <pivotArea type="topRight" dataOnly="0" labelOnly="1" outline="0" fieldPosition="0"/>
    </format>
    <format dxfId="478">
      <pivotArea type="origin" dataOnly="0" labelOnly="1" outline="0" fieldPosition="0"/>
    </format>
    <format dxfId="477">
      <pivotArea field="2" type="button" dataOnly="0" labelOnly="1" outline="0"/>
    </format>
    <format dxfId="476">
      <pivotArea field="2" type="button" dataOnly="0" labelOnly="1" outline="0"/>
    </format>
    <format dxfId="475">
      <pivotArea dataOnly="0" labelOnly="1" fieldPosition="0">
        <references count="1">
          <reference field="7" count="0"/>
        </references>
      </pivotArea>
    </format>
    <format dxfId="474">
      <pivotArea dataOnly="0" labelOnly="1" grandCol="1" outline="0" fieldPosition="0"/>
    </format>
    <format dxfId="473">
      <pivotArea dataOnly="0" labelOnly="1" fieldPosition="0">
        <references count="1">
          <reference field="7" count="0"/>
        </references>
      </pivotArea>
    </format>
    <format dxfId="472">
      <pivotArea field="5" type="button" dataOnly="0" labelOnly="1" outline="0" axis="axisRow" fieldPosition="0"/>
    </format>
    <format dxfId="471">
      <pivotArea dataOnly="0" labelOnly="1" fieldPosition="0">
        <references count="1">
          <reference field="7" count="0"/>
        </references>
      </pivotArea>
    </format>
    <format dxfId="470">
      <pivotArea dataOnly="0" labelOnly="1" grandCol="1" outline="0" fieldPosition="0"/>
    </format>
    <format dxfId="469">
      <pivotArea dataOnly="0" labelOnly="1" fieldPosition="0">
        <references count="1">
          <reference field="5" count="0"/>
        </references>
      </pivotArea>
    </format>
    <format dxfId="468">
      <pivotArea dataOnly="0" labelOnly="1" grandRow="1" outline="0" fieldPosition="0"/>
    </format>
    <format dxfId="467">
      <pivotArea type="all" dataOnly="0" outline="0" fieldPosition="0"/>
    </format>
    <format dxfId="466">
      <pivotArea outline="0" collapsedLevelsAreSubtotals="1" fieldPosition="0"/>
    </format>
    <format dxfId="465">
      <pivotArea type="origin" dataOnly="0" labelOnly="1" outline="0" fieldPosition="0"/>
    </format>
    <format dxfId="464">
      <pivotArea field="7" type="button" dataOnly="0" labelOnly="1" outline="0" axis="axisCol" fieldPosition="0"/>
    </format>
    <format dxfId="463">
      <pivotArea type="topRight" dataOnly="0" labelOnly="1" outline="0" fieldPosition="0"/>
    </format>
    <format dxfId="462">
      <pivotArea field="5" type="button" dataOnly="0" labelOnly="1" outline="0" axis="axisRow" fieldPosition="0"/>
    </format>
    <format dxfId="461">
      <pivotArea dataOnly="0" labelOnly="1" fieldPosition="0">
        <references count="1">
          <reference field="5" count="0"/>
        </references>
      </pivotArea>
    </format>
    <format dxfId="460">
      <pivotArea dataOnly="0" labelOnly="1" grandRow="1" outline="0" fieldPosition="0"/>
    </format>
    <format dxfId="459">
      <pivotArea dataOnly="0" labelOnly="1" fieldPosition="0">
        <references count="1">
          <reference field="7" count="0"/>
        </references>
      </pivotArea>
    </format>
    <format dxfId="458">
      <pivotArea dataOnly="0" labelOnly="1" grandCol="1" outline="0" fieldPosition="0"/>
    </format>
    <format dxfId="457">
      <pivotArea type="all" dataOnly="0" outline="0" fieldPosition="0"/>
    </format>
    <format dxfId="456">
      <pivotArea outline="0" collapsedLevelsAreSubtotals="1" fieldPosition="0"/>
    </format>
    <format dxfId="455">
      <pivotArea type="origin" dataOnly="0" labelOnly="1" outline="0" fieldPosition="0"/>
    </format>
    <format dxfId="454">
      <pivotArea field="7" type="button" dataOnly="0" labelOnly="1" outline="0" axis="axisCol" fieldPosition="0"/>
    </format>
    <format dxfId="453">
      <pivotArea type="topRight" dataOnly="0" labelOnly="1" outline="0" fieldPosition="0"/>
    </format>
    <format dxfId="452">
      <pivotArea field="5" type="button" dataOnly="0" labelOnly="1" outline="0" axis="axisRow" fieldPosition="0"/>
    </format>
    <format dxfId="451">
      <pivotArea dataOnly="0" labelOnly="1" fieldPosition="0">
        <references count="1">
          <reference field="5" count="0"/>
        </references>
      </pivotArea>
    </format>
    <format dxfId="450">
      <pivotArea dataOnly="0" labelOnly="1" grandRow="1" outline="0" fieldPosition="0"/>
    </format>
    <format dxfId="449">
      <pivotArea dataOnly="0" labelOnly="1" fieldPosition="0">
        <references count="1">
          <reference field="7" count="0"/>
        </references>
      </pivotArea>
    </format>
    <format dxfId="448">
      <pivotArea dataOnly="0" labelOnly="1" grandCol="1" outline="0" fieldPosition="0"/>
    </format>
    <format dxfId="447">
      <pivotArea outline="0" fieldPosition="0">
        <references count="1">
          <reference field="4294967294" count="1">
            <x v="0"/>
          </reference>
        </references>
      </pivotArea>
    </format>
    <format dxfId="446">
      <pivotArea outline="0" collapsedLevelsAreSubtotals="1" fieldPosition="0"/>
    </format>
  </formats>
  <conditionalFormats count="1">
    <conditionalFormat priority="6">
      <pivotAreas count="1">
        <pivotArea type="data" outline="0" collapsedLevelsAreSubtotals="1" fieldPosition="0">
          <references count="2">
            <reference field="4294967294" count="1" selected="0">
              <x v="0"/>
            </reference>
            <reference field="7" count="11" selected="0">
              <x v="0"/>
              <x v="1"/>
              <x v="2"/>
              <x v="3"/>
              <x v="4"/>
              <x v="5"/>
              <x v="6"/>
              <x v="7"/>
              <x v="8"/>
              <x v="9"/>
              <x v="11"/>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ADF08A5-3BF0-4190-87D2-4D07E0BB3194}" name="PivotTable7"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43:M54" firstHeaderRow="1" firstDataRow="2" firstDataCol="1" rowPageCount="1" colPageCount="1"/>
  <pivotFields count="11">
    <pivotField dataField="1" showAll="0"/>
    <pivotField showAll="0"/>
    <pivotField showAll="0">
      <items count="20">
        <item x="0"/>
        <item x="2"/>
        <item x="3"/>
        <item x="4"/>
        <item x="6"/>
        <item x="9"/>
        <item x="10"/>
        <item m="1" x="18"/>
        <item x="11"/>
        <item x="12"/>
        <item x="13"/>
        <item x="14"/>
        <item x="16"/>
        <item m="1" x="17"/>
        <item x="1"/>
        <item x="5"/>
        <item x="7"/>
        <item x="8"/>
        <item x="15"/>
        <item t="default"/>
      </items>
    </pivotField>
    <pivotField axis="axisPage" multipleItemSelectionAllowed="1" showAll="0">
      <items count="4">
        <item x="0"/>
        <item h="1" x="1"/>
        <item m="1" x="2"/>
        <item t="default"/>
      </items>
    </pivotField>
    <pivotField showAll="0"/>
    <pivotField axis="axisRow" showAll="0" defaultSubtotal="0">
      <items count="12">
        <item x="8"/>
        <item x="3"/>
        <item x="4"/>
        <item x="0"/>
        <item x="2"/>
        <item x="1"/>
        <item x="5"/>
        <item m="1" x="11"/>
        <item x="6"/>
        <item m="1" x="10"/>
        <item m="1" x="9"/>
        <item x="7"/>
      </items>
    </pivotField>
    <pivotField showAll="0"/>
    <pivotField axis="axisCol" showAll="0">
      <items count="14">
        <item x="0"/>
        <item x="1"/>
        <item x="2"/>
        <item x="7"/>
        <item x="6"/>
        <item x="4"/>
        <item x="8"/>
        <item x="9"/>
        <item x="3"/>
        <item m="1" x="11"/>
        <item m="1" x="12"/>
        <item m="1" x="10"/>
        <item x="5"/>
        <item t="default"/>
      </items>
    </pivotField>
    <pivotField showAll="0"/>
    <pivotField showAll="0"/>
    <pivotField showAll="0"/>
  </pivotFields>
  <rowFields count="1">
    <field x="5"/>
  </rowFields>
  <rowItems count="10">
    <i>
      <x/>
    </i>
    <i>
      <x v="1"/>
    </i>
    <i>
      <x v="2"/>
    </i>
    <i>
      <x v="3"/>
    </i>
    <i>
      <x v="4"/>
    </i>
    <i>
      <x v="5"/>
    </i>
    <i>
      <x v="6"/>
    </i>
    <i>
      <x v="8"/>
    </i>
    <i>
      <x v="11"/>
    </i>
    <i t="grand">
      <x/>
    </i>
  </rowItems>
  <colFields count="1">
    <field x="7"/>
  </colFields>
  <colItems count="11">
    <i>
      <x/>
    </i>
    <i>
      <x v="1"/>
    </i>
    <i>
      <x v="2"/>
    </i>
    <i>
      <x v="3"/>
    </i>
    <i>
      <x v="4"/>
    </i>
    <i>
      <x v="5"/>
    </i>
    <i>
      <x v="6"/>
    </i>
    <i>
      <x v="7"/>
    </i>
    <i>
      <x v="8"/>
    </i>
    <i>
      <x v="12"/>
    </i>
    <i t="grand">
      <x/>
    </i>
  </colItems>
  <pageFields count="1">
    <pageField fld="3" hier="-1"/>
  </pageFields>
  <dataFields count="1">
    <dataField name="Count of Company" fld="0" subtotal="count" showDataAs="percentOfCol" baseField="0" baseItem="0" numFmtId="9"/>
  </dataFields>
  <formats count="51">
    <format dxfId="547">
      <pivotArea field="7" type="button" dataOnly="0" labelOnly="1" outline="0" axis="axisCol" fieldPosition="0"/>
    </format>
    <format dxfId="546">
      <pivotArea dataOnly="0" labelOnly="1" outline="0" axis="axisValues" fieldPosition="0"/>
    </format>
    <format dxfId="545">
      <pivotArea field="2" type="button" dataOnly="0" labelOnly="1" outline="0"/>
    </format>
    <format dxfId="544">
      <pivotArea type="topRight" dataOnly="0" labelOnly="1" outline="0" fieldPosition="0"/>
    </format>
    <format dxfId="543">
      <pivotArea dataOnly="0" labelOnly="1" grandCol="1" outline="0" fieldPosition="0"/>
    </format>
    <format dxfId="542">
      <pivotArea type="origin" dataOnly="0" labelOnly="1" outline="0" fieldPosition="0"/>
    </format>
    <format dxfId="541">
      <pivotArea type="origin" dataOnly="0" labelOnly="1" outline="0" fieldPosition="0"/>
    </format>
    <format dxfId="540">
      <pivotArea field="7" type="button" dataOnly="0" labelOnly="1" outline="0" axis="axisCol" fieldPosition="0"/>
    </format>
    <format dxfId="539">
      <pivotArea type="all" dataOnly="0" outline="0" fieldPosition="0"/>
    </format>
    <format dxfId="538">
      <pivotArea type="origin" dataOnly="0" labelOnly="1" outline="0" fieldPosition="0"/>
    </format>
    <format dxfId="537">
      <pivotArea field="2" type="button" dataOnly="0" labelOnly="1" outline="0"/>
    </format>
    <format dxfId="536">
      <pivotArea type="topRight" dataOnly="0" labelOnly="1" outline="0" fieldPosition="0"/>
    </format>
    <format dxfId="535">
      <pivotArea field="7" type="button" dataOnly="0" labelOnly="1" outline="0" axis="axisCol" fieldPosition="0"/>
    </format>
    <format dxfId="534">
      <pivotArea dataOnly="0" labelOnly="1" fieldPosition="0">
        <references count="1">
          <reference field="7" count="0"/>
        </references>
      </pivotArea>
    </format>
    <format dxfId="533">
      <pivotArea dataOnly="0" labelOnly="1" grandRow="1" outline="0" fieldPosition="0"/>
    </format>
    <format dxfId="532">
      <pivotArea dataOnly="0" labelOnly="1" grandCol="1" outline="0" fieldPosition="0"/>
    </format>
    <format dxfId="531">
      <pivotArea field="7" type="button" dataOnly="0" labelOnly="1" outline="0" axis="axisCol" fieldPosition="0"/>
    </format>
    <format dxfId="530">
      <pivotArea type="topRight" dataOnly="0" labelOnly="1" outline="0" fieldPosition="0"/>
    </format>
    <format dxfId="529">
      <pivotArea type="origin" dataOnly="0" labelOnly="1" outline="0" fieldPosition="0"/>
    </format>
    <format dxfId="528">
      <pivotArea field="2" type="button" dataOnly="0" labelOnly="1" outline="0"/>
    </format>
    <format dxfId="527">
      <pivotArea field="2" type="button" dataOnly="0" labelOnly="1" outline="0"/>
    </format>
    <format dxfId="526">
      <pivotArea dataOnly="0" labelOnly="1" fieldPosition="0">
        <references count="1">
          <reference field="7" count="0"/>
        </references>
      </pivotArea>
    </format>
    <format dxfId="525">
      <pivotArea dataOnly="0" labelOnly="1" grandCol="1" outline="0" fieldPosition="0"/>
    </format>
    <format dxfId="524">
      <pivotArea dataOnly="0" labelOnly="1" fieldPosition="0">
        <references count="1">
          <reference field="7" count="0"/>
        </references>
      </pivotArea>
    </format>
    <format dxfId="523">
      <pivotArea field="5" type="button" dataOnly="0" labelOnly="1" outline="0" axis="axisRow" fieldPosition="0"/>
    </format>
    <format dxfId="522">
      <pivotArea dataOnly="0" labelOnly="1" fieldPosition="0">
        <references count="1">
          <reference field="7" count="0"/>
        </references>
      </pivotArea>
    </format>
    <format dxfId="521">
      <pivotArea dataOnly="0" labelOnly="1" grandCol="1" outline="0" fieldPosition="0"/>
    </format>
    <format dxfId="520">
      <pivotArea dataOnly="0" labelOnly="1" fieldPosition="0">
        <references count="1">
          <reference field="5" count="0"/>
        </references>
      </pivotArea>
    </format>
    <format dxfId="519">
      <pivotArea dataOnly="0" labelOnly="1" grandRow="1" outline="0" fieldPosition="0"/>
    </format>
    <format dxfId="518">
      <pivotArea type="all" dataOnly="0" outline="0" fieldPosition="0"/>
    </format>
    <format dxfId="517">
      <pivotArea outline="0" collapsedLevelsAreSubtotals="1" fieldPosition="0"/>
    </format>
    <format dxfId="516">
      <pivotArea type="origin" dataOnly="0" labelOnly="1" outline="0" fieldPosition="0"/>
    </format>
    <format dxfId="515">
      <pivotArea field="7" type="button" dataOnly="0" labelOnly="1" outline="0" axis="axisCol" fieldPosition="0"/>
    </format>
    <format dxfId="514">
      <pivotArea type="topRight" dataOnly="0" labelOnly="1" outline="0" fieldPosition="0"/>
    </format>
    <format dxfId="513">
      <pivotArea field="5" type="button" dataOnly="0" labelOnly="1" outline="0" axis="axisRow" fieldPosition="0"/>
    </format>
    <format dxfId="512">
      <pivotArea dataOnly="0" labelOnly="1" fieldPosition="0">
        <references count="1">
          <reference field="5" count="0"/>
        </references>
      </pivotArea>
    </format>
    <format dxfId="511">
      <pivotArea dataOnly="0" labelOnly="1" grandRow="1" outline="0" fieldPosition="0"/>
    </format>
    <format dxfId="510">
      <pivotArea dataOnly="0" labelOnly="1" fieldPosition="0">
        <references count="1">
          <reference field="7" count="0"/>
        </references>
      </pivotArea>
    </format>
    <format dxfId="509">
      <pivotArea dataOnly="0" labelOnly="1" grandCol="1" outline="0" fieldPosition="0"/>
    </format>
    <format dxfId="508">
      <pivotArea type="all" dataOnly="0" outline="0" fieldPosition="0"/>
    </format>
    <format dxfId="507">
      <pivotArea outline="0" collapsedLevelsAreSubtotals="1" fieldPosition="0"/>
    </format>
    <format dxfId="506">
      <pivotArea type="origin" dataOnly="0" labelOnly="1" outline="0" fieldPosition="0"/>
    </format>
    <format dxfId="505">
      <pivotArea field="7" type="button" dataOnly="0" labelOnly="1" outline="0" axis="axisCol" fieldPosition="0"/>
    </format>
    <format dxfId="504">
      <pivotArea type="topRight" dataOnly="0" labelOnly="1" outline="0" fieldPosition="0"/>
    </format>
    <format dxfId="503">
      <pivotArea field="5" type="button" dataOnly="0" labelOnly="1" outline="0" axis="axisRow" fieldPosition="0"/>
    </format>
    <format dxfId="502">
      <pivotArea dataOnly="0" labelOnly="1" fieldPosition="0">
        <references count="1">
          <reference field="5" count="0"/>
        </references>
      </pivotArea>
    </format>
    <format dxfId="501">
      <pivotArea dataOnly="0" labelOnly="1" grandRow="1" outline="0" fieldPosition="0"/>
    </format>
    <format dxfId="500">
      <pivotArea dataOnly="0" labelOnly="1" fieldPosition="0">
        <references count="1">
          <reference field="7" count="0"/>
        </references>
      </pivotArea>
    </format>
    <format dxfId="499">
      <pivotArea dataOnly="0" labelOnly="1" grandCol="1" outline="0" fieldPosition="0"/>
    </format>
    <format dxfId="498">
      <pivotArea outline="0" fieldPosition="0">
        <references count="1">
          <reference field="4294967294" count="1">
            <x v="0"/>
          </reference>
        </references>
      </pivotArea>
    </format>
    <format dxfId="497">
      <pivotArea outline="0" collapsedLevelsAreSubtotals="1" fieldPosition="0"/>
    </format>
  </formats>
  <conditionalFormats count="1">
    <conditionalFormat priority="4">
      <pivotAreas count="1">
        <pivotArea type="data" collapsedLevelsAreSubtotals="1" fieldPosition="0">
          <references count="2">
            <reference field="4294967294" count="1" selected="0">
              <x v="0"/>
            </reference>
            <reference field="5" count="11">
              <x v="0"/>
              <x v="1"/>
              <x v="2"/>
              <x v="3"/>
              <x v="4"/>
              <x v="5"/>
              <x v="6"/>
              <x v="7"/>
              <x v="8"/>
              <x v="9"/>
              <x v="10"/>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4207F3E-4136-40CD-A059-E90AED4B4654}" name="PivotTable1" cacheId="62"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5:K21" firstHeaderRow="0" firstDataRow="1" firstDataCol="1" rowPageCount="1" colPageCount="1"/>
  <pivotFields count="28">
    <pivotField showAll="0"/>
    <pivotField showAll="0"/>
    <pivotField showAll="0">
      <items count="19">
        <item x="0"/>
        <item x="2"/>
        <item x="3"/>
        <item x="4"/>
        <item x="6"/>
        <item x="9"/>
        <item x="10"/>
        <item m="1" x="17"/>
        <item x="11"/>
        <item x="12"/>
        <item x="13"/>
        <item x="14"/>
        <item x="16"/>
        <item x="1"/>
        <item x="5"/>
        <item x="7"/>
        <item x="8"/>
        <item x="15"/>
        <item t="default"/>
      </items>
    </pivotField>
    <pivotField axis="axisPage" multipleItemSelectionAllowed="1" showAll="0">
      <items count="4">
        <item x="0"/>
        <item h="1" x="1"/>
        <item m="1" x="2"/>
        <item t="default"/>
      </items>
    </pivotField>
    <pivotField dataField="1" showAll="0"/>
    <pivotField axis="axisRow" showAll="0">
      <items count="13">
        <item x="0"/>
        <item h="1" x="6"/>
        <item x="2"/>
        <item h="1" x="3"/>
        <item h="1" x="4"/>
        <item h="1" m="1" x="11"/>
        <item h="1" m="1" x="10"/>
        <item h="1" x="8"/>
        <item h="1" x="5"/>
        <item x="1"/>
        <item h="1" m="1" x="9"/>
        <item h="1" x="7"/>
        <item t="default"/>
      </items>
    </pivotField>
    <pivotField axis="axisRow" showAll="0">
      <items count="53">
        <item x="39"/>
        <item x="35"/>
        <item x="15"/>
        <item x="8"/>
        <item x="2"/>
        <item x="22"/>
        <item m="1" x="51"/>
        <item x="21"/>
        <item x="33"/>
        <item x="9"/>
        <item m="1" x="45"/>
        <item x="13"/>
        <item m="1" x="44"/>
        <item x="29"/>
        <item x="41"/>
        <item x="30"/>
        <item x="19"/>
        <item x="1"/>
        <item x="4"/>
        <item x="5"/>
        <item x="16"/>
        <item x="11"/>
        <item x="38"/>
        <item x="14"/>
        <item x="24"/>
        <item x="40"/>
        <item x="36"/>
        <item m="1" x="46"/>
        <item x="12"/>
        <item x="0"/>
        <item m="1" x="49"/>
        <item x="18"/>
        <item x="6"/>
        <item x="25"/>
        <item m="1" x="50"/>
        <item x="20"/>
        <item x="7"/>
        <item m="1" x="43"/>
        <item x="26"/>
        <item m="1" x="48"/>
        <item x="28"/>
        <item x="23"/>
        <item x="31"/>
        <item x="32"/>
        <item m="1" x="47"/>
        <item x="10"/>
        <item x="34"/>
        <item x="3"/>
        <item x="37"/>
        <item x="42"/>
        <item x="17"/>
        <item x="27"/>
        <item t="default"/>
      </items>
    </pivotField>
    <pivotField showAll="0">
      <items count="13">
        <item x="0"/>
        <item x="1"/>
        <item x="2"/>
        <item x="7"/>
        <item x="6"/>
        <item x="4"/>
        <item x="8"/>
        <item x="9"/>
        <item x="3"/>
        <item m="1" x="11"/>
        <item m="1" x="1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5"/>
    <field x="6"/>
  </rowFields>
  <rowItems count="16">
    <i>
      <x/>
    </i>
    <i r="1">
      <x v="4"/>
    </i>
    <i r="1">
      <x v="5"/>
    </i>
    <i r="1">
      <x v="20"/>
    </i>
    <i r="1">
      <x v="29"/>
    </i>
    <i r="1">
      <x v="40"/>
    </i>
    <i>
      <x v="2"/>
    </i>
    <i r="1">
      <x v="32"/>
    </i>
    <i r="1">
      <x v="33"/>
    </i>
    <i r="1">
      <x v="47"/>
    </i>
    <i>
      <x v="9"/>
    </i>
    <i r="1">
      <x v="17"/>
    </i>
    <i r="1">
      <x v="18"/>
    </i>
    <i r="1">
      <x v="19"/>
    </i>
    <i r="1">
      <x v="51"/>
    </i>
    <i t="grand">
      <x/>
    </i>
  </rowItems>
  <colFields count="1">
    <field x="-2"/>
  </colFields>
  <colItems count="9">
    <i>
      <x/>
    </i>
    <i i="1">
      <x v="1"/>
    </i>
    <i i="2">
      <x v="2"/>
    </i>
    <i i="3">
      <x v="3"/>
    </i>
    <i i="4">
      <x v="4"/>
    </i>
    <i i="5">
      <x v="5"/>
    </i>
    <i i="6">
      <x v="6"/>
    </i>
    <i i="7">
      <x v="7"/>
    </i>
    <i i="8">
      <x v="8"/>
    </i>
  </colItems>
  <pageFields count="1">
    <pageField fld="3" hier="-1"/>
  </pageFields>
  <dataFields count="9">
    <dataField name="Sum of Count" fld="4" baseField="0" baseItem="0"/>
    <dataField name="IoT %" fld="20" baseField="0" baseItem="0"/>
    <dataField name="Big Data %" fld="21" baseField="0" baseItem="0"/>
    <dataField name="AI %" fld="22" baseField="0" baseItem="0"/>
    <dataField name="Blockchain %" fld="23" baseField="0" baseItem="0"/>
    <dataField name="Remote Sensors %" fld="24" baseField="0" baseItem="0"/>
    <dataField name="GIS %" fld="25" baseField="0" baseItem="0"/>
    <dataField name="Mobile %" fld="26" baseField="0" baseItem="0"/>
    <dataField name="Robotics %" fld="27" baseField="0" baseItem="0"/>
  </dataFields>
  <formats count="62">
    <format dxfId="345">
      <pivotArea field="7" type="button" dataOnly="0" labelOnly="1" outline="0"/>
    </format>
    <format dxfId="344">
      <pivotArea dataOnly="0" labelOnly="1" outline="0" axis="axisValues" fieldPosition="0"/>
    </format>
    <format dxfId="343">
      <pivotArea field="2" type="button" dataOnly="0" labelOnly="1" outline="0"/>
    </format>
    <format dxfId="342">
      <pivotArea type="topRight" dataOnly="0" labelOnly="1" outline="0" fieldPosition="0"/>
    </format>
    <format dxfId="341">
      <pivotArea dataOnly="0" labelOnly="1" grandCol="1" outline="0" fieldPosition="0"/>
    </format>
    <format dxfId="340">
      <pivotArea type="origin" dataOnly="0" labelOnly="1" outline="0" fieldPosition="0"/>
    </format>
    <format dxfId="339">
      <pivotArea type="origin" dataOnly="0" labelOnly="1" outline="0" fieldPosition="0"/>
    </format>
    <format dxfId="338">
      <pivotArea field="7" type="button" dataOnly="0" labelOnly="1" outline="0"/>
    </format>
    <format dxfId="337">
      <pivotArea type="all" dataOnly="0" outline="0" fieldPosition="0"/>
    </format>
    <format dxfId="336">
      <pivotArea type="origin" dataOnly="0" labelOnly="1" outline="0" fieldPosition="0"/>
    </format>
    <format dxfId="335">
      <pivotArea field="2" type="button" dataOnly="0" labelOnly="1" outline="0"/>
    </format>
    <format dxfId="334">
      <pivotArea type="topRight" dataOnly="0" labelOnly="1" outline="0" fieldPosition="0"/>
    </format>
    <format dxfId="333">
      <pivotArea field="7" type="button" dataOnly="0" labelOnly="1" outline="0"/>
    </format>
    <format dxfId="332">
      <pivotArea dataOnly="0" labelOnly="1" grandRow="1" outline="0" fieldPosition="0"/>
    </format>
    <format dxfId="331">
      <pivotArea dataOnly="0" labelOnly="1" grandCol="1" outline="0" fieldPosition="0"/>
    </format>
    <format dxfId="330">
      <pivotArea field="7" type="button" dataOnly="0" labelOnly="1" outline="0"/>
    </format>
    <format dxfId="329">
      <pivotArea type="topRight" dataOnly="0" labelOnly="1" outline="0" fieldPosition="0"/>
    </format>
    <format dxfId="328">
      <pivotArea dataOnly="0" labelOnly="1" grandCol="1" outline="0" fieldPosition="0"/>
    </format>
    <format dxfId="327">
      <pivotArea type="origin" dataOnly="0" labelOnly="1" outline="0" fieldPosition="0"/>
    </format>
    <format dxfId="326">
      <pivotArea field="2" type="button" dataOnly="0" labelOnly="1" outline="0"/>
    </format>
    <format dxfId="325">
      <pivotArea field="2" type="button" dataOnly="0" labelOnly="1" outline="0"/>
    </format>
    <format dxfId="324">
      <pivotArea dataOnly="0" labelOnly="1" grandCol="1" outline="0" fieldPosition="0"/>
    </format>
    <format dxfId="323">
      <pivotArea dataOnly="0" labelOnly="1" grandCol="1" outline="0" fieldPosition="0"/>
    </format>
    <format dxfId="322">
      <pivotArea dataOnly="0" labelOnly="1" grandCol="1" outline="0" fieldPosition="0"/>
    </format>
    <format dxfId="321">
      <pivotArea field="5" type="button" dataOnly="0" labelOnly="1" outline="0" axis="axisRow" fieldPosition="0"/>
    </format>
    <format dxfId="320">
      <pivotArea dataOnly="0" labelOnly="1" outline="0" fieldPosition="0">
        <references count="1">
          <reference field="4294967294" count="9">
            <x v="0"/>
            <x v="1"/>
            <x v="2"/>
            <x v="3"/>
            <x v="4"/>
            <x v="5"/>
            <x v="6"/>
            <x v="7"/>
            <x v="8"/>
          </reference>
        </references>
      </pivotArea>
    </format>
    <format dxfId="319">
      <pivotArea dataOnly="0" labelOnly="1" grandRow="1" outline="0" fieldPosition="0"/>
    </format>
    <format dxfId="318">
      <pivotArea field="5" type="button" dataOnly="0" labelOnly="1" outline="0" axis="axisRow" fieldPosition="0"/>
    </format>
    <format dxfId="317">
      <pivotArea dataOnly="0" labelOnly="1" outline="0" fieldPosition="0">
        <references count="1">
          <reference field="4294967294" count="1">
            <x v="0"/>
          </reference>
        </references>
      </pivotArea>
    </format>
    <format dxfId="316">
      <pivotArea field="5" type="button" dataOnly="0" labelOnly="1" outline="0" axis="axisRow" fieldPosition="0"/>
    </format>
    <format dxfId="315">
      <pivotArea dataOnly="0" labelOnly="1" fieldPosition="0">
        <references count="1">
          <reference field="5" count="0"/>
        </references>
      </pivotArea>
    </format>
    <format dxfId="314">
      <pivotArea dataOnly="0" labelOnly="1" grandRow="1" outline="0" fieldPosition="0"/>
    </format>
    <format dxfId="313">
      <pivotArea dataOnly="0" labelOnly="1" fieldPosition="0">
        <references count="2">
          <reference field="5" count="1" selected="0">
            <x v="0"/>
          </reference>
          <reference field="6" count="6">
            <x v="4"/>
            <x v="5"/>
            <x v="20"/>
            <x v="29"/>
            <x v="30"/>
            <x v="37"/>
          </reference>
        </references>
      </pivotArea>
    </format>
    <format dxfId="312">
      <pivotArea dataOnly="0" labelOnly="1" fieldPosition="0">
        <references count="2">
          <reference field="5" count="1" selected="0">
            <x v="2"/>
          </reference>
          <reference field="6" count="3">
            <x v="6"/>
            <x v="33"/>
            <x v="34"/>
          </reference>
        </references>
      </pivotArea>
    </format>
    <format dxfId="311">
      <pivotArea dataOnly="0" labelOnly="1" fieldPosition="0">
        <references count="2">
          <reference field="5" count="1" selected="0">
            <x v="9"/>
          </reference>
          <reference field="6" count="4">
            <x v="17"/>
            <x v="18"/>
            <x v="19"/>
            <x v="37"/>
          </reference>
        </references>
      </pivotArea>
    </format>
    <format dxfId="310">
      <pivotArea dataOnly="0" labelOnly="1" fieldPosition="0">
        <references count="1">
          <reference field="5" count="0"/>
        </references>
      </pivotArea>
    </format>
    <format dxfId="309">
      <pivotArea dataOnly="0" labelOnly="1" grandRow="1" outline="0" fieldPosition="0"/>
    </format>
    <format dxfId="308">
      <pivotArea dataOnly="0" labelOnly="1" fieldPosition="0">
        <references count="2">
          <reference field="5" count="1" selected="0">
            <x v="0"/>
          </reference>
          <reference field="6" count="6">
            <x v="4"/>
            <x v="5"/>
            <x v="20"/>
            <x v="29"/>
            <x v="30"/>
            <x v="37"/>
          </reference>
        </references>
      </pivotArea>
    </format>
    <format dxfId="307">
      <pivotArea dataOnly="0" labelOnly="1" fieldPosition="0">
        <references count="2">
          <reference field="5" count="1" selected="0">
            <x v="2"/>
          </reference>
          <reference field="6" count="3">
            <x v="6"/>
            <x v="33"/>
            <x v="34"/>
          </reference>
        </references>
      </pivotArea>
    </format>
    <format dxfId="306">
      <pivotArea dataOnly="0" labelOnly="1" fieldPosition="0">
        <references count="2">
          <reference field="5" count="1" selected="0">
            <x v="9"/>
          </reference>
          <reference field="6" count="4">
            <x v="17"/>
            <x v="18"/>
            <x v="19"/>
            <x v="37"/>
          </reference>
        </references>
      </pivotArea>
    </format>
    <format dxfId="305">
      <pivotArea dataOnly="0" labelOnly="1" fieldPosition="0">
        <references count="1">
          <reference field="5" count="1">
            <x v="0"/>
          </reference>
        </references>
      </pivotArea>
    </format>
    <format dxfId="304">
      <pivotArea dataOnly="0" labelOnly="1" fieldPosition="0">
        <references count="1">
          <reference field="5" count="1">
            <x v="0"/>
          </reference>
        </references>
      </pivotArea>
    </format>
    <format dxfId="303">
      <pivotArea dataOnly="0" labelOnly="1" fieldPosition="0">
        <references count="1">
          <reference field="5" count="1">
            <x v="2"/>
          </reference>
        </references>
      </pivotArea>
    </format>
    <format dxfId="302">
      <pivotArea dataOnly="0" labelOnly="1" fieldPosition="0">
        <references count="1">
          <reference field="5" count="1">
            <x v="9"/>
          </reference>
        </references>
      </pivotArea>
    </format>
    <format dxfId="301">
      <pivotArea type="all" dataOnly="0" outline="0" fieldPosition="0"/>
    </format>
    <format dxfId="300">
      <pivotArea outline="0" collapsedLevelsAreSubtotals="1" fieldPosition="0"/>
    </format>
    <format dxfId="299">
      <pivotArea field="5" type="button" dataOnly="0" labelOnly="1" outline="0" axis="axisRow" fieldPosition="0"/>
    </format>
    <format dxfId="298">
      <pivotArea dataOnly="0" labelOnly="1" fieldPosition="0">
        <references count="1">
          <reference field="5" count="0"/>
        </references>
      </pivotArea>
    </format>
    <format dxfId="297">
      <pivotArea dataOnly="0" labelOnly="1" grandRow="1" outline="0" fieldPosition="0"/>
    </format>
    <format dxfId="296">
      <pivotArea dataOnly="0" labelOnly="1" fieldPosition="0">
        <references count="2">
          <reference field="5" count="1" selected="0">
            <x v="0"/>
          </reference>
          <reference field="6" count="6">
            <x v="4"/>
            <x v="5"/>
            <x v="20"/>
            <x v="29"/>
            <x v="30"/>
            <x v="37"/>
          </reference>
        </references>
      </pivotArea>
    </format>
    <format dxfId="295">
      <pivotArea dataOnly="0" labelOnly="1" fieldPosition="0">
        <references count="2">
          <reference field="5" count="1" selected="0">
            <x v="2"/>
          </reference>
          <reference field="6" count="3">
            <x v="6"/>
            <x v="33"/>
            <x v="34"/>
          </reference>
        </references>
      </pivotArea>
    </format>
    <format dxfId="294">
      <pivotArea dataOnly="0" labelOnly="1" fieldPosition="0">
        <references count="2">
          <reference field="5" count="1" selected="0">
            <x v="9"/>
          </reference>
          <reference field="6" count="4">
            <x v="17"/>
            <x v="18"/>
            <x v="19"/>
            <x v="37"/>
          </reference>
        </references>
      </pivotArea>
    </format>
    <format dxfId="293">
      <pivotArea dataOnly="0" labelOnly="1" outline="0" fieldPosition="0">
        <references count="1">
          <reference field="4294967294" count="9">
            <x v="0"/>
            <x v="1"/>
            <x v="2"/>
            <x v="3"/>
            <x v="4"/>
            <x v="5"/>
            <x v="6"/>
            <x v="7"/>
            <x v="8"/>
          </reference>
        </references>
      </pivotArea>
    </format>
    <format dxfId="292">
      <pivotArea type="all" dataOnly="0" outline="0" fieldPosition="0"/>
    </format>
    <format dxfId="291">
      <pivotArea outline="0" collapsedLevelsAreSubtotals="1" fieldPosition="0"/>
    </format>
    <format dxfId="290">
      <pivotArea field="5" type="button" dataOnly="0" labelOnly="1" outline="0" axis="axisRow" fieldPosition="0"/>
    </format>
    <format dxfId="289">
      <pivotArea dataOnly="0" labelOnly="1" fieldPosition="0">
        <references count="1">
          <reference field="5" count="0"/>
        </references>
      </pivotArea>
    </format>
    <format dxfId="288">
      <pivotArea dataOnly="0" labelOnly="1" grandRow="1" outline="0" fieldPosition="0"/>
    </format>
    <format dxfId="287">
      <pivotArea dataOnly="0" labelOnly="1" fieldPosition="0">
        <references count="2">
          <reference field="5" count="1" selected="0">
            <x v="0"/>
          </reference>
          <reference field="6" count="6">
            <x v="4"/>
            <x v="5"/>
            <x v="20"/>
            <x v="29"/>
            <x v="30"/>
            <x v="37"/>
          </reference>
        </references>
      </pivotArea>
    </format>
    <format dxfId="286">
      <pivotArea dataOnly="0" labelOnly="1" fieldPosition="0">
        <references count="2">
          <reference field="5" count="1" selected="0">
            <x v="2"/>
          </reference>
          <reference field="6" count="3">
            <x v="6"/>
            <x v="33"/>
            <x v="34"/>
          </reference>
        </references>
      </pivotArea>
    </format>
    <format dxfId="285">
      <pivotArea dataOnly="0" labelOnly="1" fieldPosition="0">
        <references count="2">
          <reference field="5" count="1" selected="0">
            <x v="9"/>
          </reference>
          <reference field="6" count="4">
            <x v="17"/>
            <x v="18"/>
            <x v="19"/>
            <x v="37"/>
          </reference>
        </references>
      </pivotArea>
    </format>
    <format dxfId="284">
      <pivotArea dataOnly="0" labelOnly="1" outline="0" fieldPosition="0">
        <references count="1">
          <reference field="4294967294" count="9">
            <x v="0"/>
            <x v="1"/>
            <x v="2"/>
            <x v="3"/>
            <x v="4"/>
            <x v="5"/>
            <x v="6"/>
            <x v="7"/>
            <x v="8"/>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C196B650-958F-4EB9-BE7B-DD898910D7D4}" name="PivotTable1" cacheId="63"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B42:L63" firstHeaderRow="1" firstDataRow="2" firstDataCol="1" rowPageCount="1" colPageCount="1"/>
  <pivotFields count="11">
    <pivotField dataField="1" showAll="0"/>
    <pivotField axis="axisRow" showAll="0">
      <items count="4">
        <item x="0"/>
        <item x="1"/>
        <item x="2"/>
        <item t="default"/>
      </items>
    </pivotField>
    <pivotField axis="axisRow" showAll="0">
      <items count="20">
        <item x="0"/>
        <item x="1"/>
        <item x="2"/>
        <item x="3"/>
        <item x="4"/>
        <item x="6"/>
        <item x="5"/>
        <item x="7"/>
        <item x="8"/>
        <item x="9"/>
        <item x="10"/>
        <item x="11"/>
        <item x="13"/>
        <item x="14"/>
        <item x="16"/>
        <item x="12"/>
        <item m="1" x="18"/>
        <item m="1" x="17"/>
        <item x="15"/>
        <item t="default"/>
      </items>
    </pivotField>
    <pivotField axis="axisPage" multipleItemSelectionAllowed="1" showAll="0">
      <items count="4">
        <item x="0"/>
        <item h="1" x="1"/>
        <item m="1" x="2"/>
        <item t="default"/>
      </items>
    </pivotField>
    <pivotField showAll="0"/>
    <pivotField showAll="0" defaultSubtotal="0">
      <items count="12">
        <item x="8"/>
        <item x="3"/>
        <item x="4"/>
        <item x="0"/>
        <item x="2"/>
        <item x="1"/>
        <item x="5"/>
        <item m="1" x="11"/>
        <item x="6"/>
        <item m="1" x="10"/>
        <item m="1" x="9"/>
        <item x="7"/>
      </items>
    </pivotField>
    <pivotField showAll="0"/>
    <pivotField showAll="0"/>
    <pivotField showAll="0"/>
    <pivotField showAll="0"/>
    <pivotField axis="axisCol" showAll="0">
      <items count="23">
        <item h="1" x="11"/>
        <item h="1" x="18"/>
        <item h="1" x="16"/>
        <item h="1" x="21"/>
        <item h="1" x="15"/>
        <item h="1" x="13"/>
        <item h="1" x="17"/>
        <item h="1" x="20"/>
        <item h="1" x="3"/>
        <item h="1" x="19"/>
        <item h="1" x="12"/>
        <item x="8"/>
        <item x="4"/>
        <item x="6"/>
        <item x="10"/>
        <item x="9"/>
        <item x="0"/>
        <item x="5"/>
        <item x="1"/>
        <item x="2"/>
        <item h="1" x="14"/>
        <item x="7"/>
        <item t="default"/>
      </items>
    </pivotField>
  </pivotFields>
  <rowFields count="2">
    <field x="1"/>
    <field x="2"/>
  </rowFields>
  <rowItems count="20">
    <i>
      <x/>
    </i>
    <i r="1">
      <x/>
    </i>
    <i r="1">
      <x v="1"/>
    </i>
    <i r="1">
      <x v="2"/>
    </i>
    <i r="1">
      <x v="3"/>
    </i>
    <i r="1">
      <x v="4"/>
    </i>
    <i r="1">
      <x v="5"/>
    </i>
    <i r="1">
      <x v="12"/>
    </i>
    <i r="1">
      <x v="13"/>
    </i>
    <i r="1">
      <x v="14"/>
    </i>
    <i>
      <x v="1"/>
    </i>
    <i r="1">
      <x v="6"/>
    </i>
    <i r="1">
      <x v="7"/>
    </i>
    <i r="1">
      <x v="8"/>
    </i>
    <i r="1">
      <x v="9"/>
    </i>
    <i r="1">
      <x v="11"/>
    </i>
    <i r="1">
      <x v="15"/>
    </i>
    <i>
      <x v="2"/>
    </i>
    <i r="1">
      <x v="10"/>
    </i>
    <i t="grand">
      <x/>
    </i>
  </rowItems>
  <colFields count="1">
    <field x="10"/>
  </colFields>
  <colItems count="10">
    <i>
      <x v="11"/>
    </i>
    <i>
      <x v="12"/>
    </i>
    <i>
      <x v="13"/>
    </i>
    <i>
      <x v="14"/>
    </i>
    <i>
      <x v="15"/>
    </i>
    <i>
      <x v="16"/>
    </i>
    <i>
      <x v="17"/>
    </i>
    <i>
      <x v="18"/>
    </i>
    <i>
      <x v="19"/>
    </i>
    <i>
      <x v="21"/>
    </i>
  </colItems>
  <pageFields count="1">
    <pageField fld="3" hier="-1"/>
  </pageFields>
  <dataFields count="1">
    <dataField name="Count of Company" fld="0" subtotal="count" baseField="0" baseItem="0"/>
  </dataFields>
  <formats count="52">
    <format dxfId="90">
      <pivotArea field="2" type="button" dataOnly="0" labelOnly="1" outline="0" axis="axisRow" fieldPosition="1"/>
    </format>
    <format dxfId="89">
      <pivotArea dataOnly="0" labelOnly="1" outline="0" axis="axisValues" fieldPosition="0"/>
    </format>
    <format dxfId="88">
      <pivotArea type="origin" dataOnly="0" labelOnly="1" outline="0" fieldPosition="0"/>
    </format>
    <format dxfId="87">
      <pivotArea field="5" type="button" dataOnly="0" labelOnly="1" outline="0"/>
    </format>
    <format dxfId="86">
      <pivotArea outline="0" collapsedLevelsAreSubtotals="1" fieldPosition="0"/>
    </format>
    <format dxfId="85">
      <pivotArea dataOnly="0" labelOnly="1" outline="0" fieldPosition="0">
        <references count="1">
          <reference field="3" count="0"/>
        </references>
      </pivotArea>
    </format>
    <format dxfId="84">
      <pivotArea field="10" type="button" dataOnly="0" labelOnly="1" outline="0" axis="axisCol" fieldPosition="0"/>
    </format>
    <format dxfId="83">
      <pivotArea type="topRight" dataOnly="0" labelOnly="1" outline="0" fieldPosition="0"/>
    </format>
    <format dxfId="82">
      <pivotArea dataOnly="0" labelOnly="1" fieldPosition="0">
        <references count="1">
          <reference field="10" count="0"/>
        </references>
      </pivotArea>
    </format>
    <format dxfId="81">
      <pivotArea collapsedLevelsAreSubtotals="1" fieldPosition="0">
        <references count="1">
          <reference field="1" count="1">
            <x v="0"/>
          </reference>
        </references>
      </pivotArea>
    </format>
    <format dxfId="80">
      <pivotArea collapsedLevelsAreSubtotals="1" fieldPosition="0">
        <references count="2">
          <reference field="1" count="1" selected="0">
            <x v="0"/>
          </reference>
          <reference field="2" count="9">
            <x v="0"/>
            <x v="1"/>
            <x v="2"/>
            <x v="3"/>
            <x v="4"/>
            <x v="5"/>
            <x v="12"/>
            <x v="13"/>
            <x v="14"/>
          </reference>
        </references>
      </pivotArea>
    </format>
    <format dxfId="79">
      <pivotArea collapsedLevelsAreSubtotals="1" fieldPosition="0">
        <references count="1">
          <reference field="1" count="1">
            <x v="1"/>
          </reference>
        </references>
      </pivotArea>
    </format>
    <format dxfId="78">
      <pivotArea collapsedLevelsAreSubtotals="1" fieldPosition="0">
        <references count="2">
          <reference field="1" count="1" selected="0">
            <x v="1"/>
          </reference>
          <reference field="2" count="6">
            <x v="6"/>
            <x v="7"/>
            <x v="8"/>
            <x v="9"/>
            <x v="11"/>
            <x v="15"/>
          </reference>
        </references>
      </pivotArea>
    </format>
    <format dxfId="77">
      <pivotArea collapsedLevelsAreSubtotals="1" fieldPosition="0">
        <references count="1">
          <reference field="1" count="1">
            <x v="2"/>
          </reference>
        </references>
      </pivotArea>
    </format>
    <format dxfId="76">
      <pivotArea collapsedLevelsAreSubtotals="1" fieldPosition="0">
        <references count="2">
          <reference field="1" count="1" selected="0">
            <x v="2"/>
          </reference>
          <reference field="2" count="1">
            <x v="10"/>
          </reference>
        </references>
      </pivotArea>
    </format>
    <format dxfId="75">
      <pivotArea dataOnly="0" labelOnly="1" fieldPosition="0">
        <references count="1">
          <reference field="1" count="0"/>
        </references>
      </pivotArea>
    </format>
    <format dxfId="74">
      <pivotArea dataOnly="0" labelOnly="1" fieldPosition="0">
        <references count="2">
          <reference field="1" count="1" selected="0">
            <x v="0"/>
          </reference>
          <reference field="2" count="9">
            <x v="0"/>
            <x v="1"/>
            <x v="2"/>
            <x v="3"/>
            <x v="4"/>
            <x v="5"/>
            <x v="12"/>
            <x v="13"/>
            <x v="14"/>
          </reference>
        </references>
      </pivotArea>
    </format>
    <format dxfId="73">
      <pivotArea dataOnly="0" labelOnly="1" fieldPosition="0">
        <references count="2">
          <reference field="1" count="1" selected="0">
            <x v="1"/>
          </reference>
          <reference field="2" count="6">
            <x v="6"/>
            <x v="7"/>
            <x v="8"/>
            <x v="9"/>
            <x v="11"/>
            <x v="15"/>
          </reference>
        </references>
      </pivotArea>
    </format>
    <format dxfId="72">
      <pivotArea dataOnly="0" labelOnly="1" fieldPosition="0">
        <references count="2">
          <reference field="1" count="1" selected="0">
            <x v="2"/>
          </reference>
          <reference field="2" count="1">
            <x v="10"/>
          </reference>
        </references>
      </pivotArea>
    </format>
    <format dxfId="71">
      <pivotArea collapsedLevelsAreSubtotals="1" fieldPosition="0">
        <references count="1">
          <reference field="1" count="1">
            <x v="0"/>
          </reference>
        </references>
      </pivotArea>
    </format>
    <format dxfId="70">
      <pivotArea collapsedLevelsAreSubtotals="1" fieldPosition="0">
        <references count="2">
          <reference field="1" count="1" selected="0">
            <x v="0"/>
          </reference>
          <reference field="2" count="9">
            <x v="0"/>
            <x v="1"/>
            <x v="2"/>
            <x v="3"/>
            <x v="4"/>
            <x v="5"/>
            <x v="12"/>
            <x v="13"/>
            <x v="14"/>
          </reference>
        </references>
      </pivotArea>
    </format>
    <format dxfId="69">
      <pivotArea collapsedLevelsAreSubtotals="1" fieldPosition="0">
        <references count="1">
          <reference field="1" count="1">
            <x v="1"/>
          </reference>
        </references>
      </pivotArea>
    </format>
    <format dxfId="68">
      <pivotArea collapsedLevelsAreSubtotals="1" fieldPosition="0">
        <references count="2">
          <reference field="1" count="1" selected="0">
            <x v="1"/>
          </reference>
          <reference field="2" count="6">
            <x v="6"/>
            <x v="7"/>
            <x v="8"/>
            <x v="9"/>
            <x v="11"/>
            <x v="15"/>
          </reference>
        </references>
      </pivotArea>
    </format>
    <format dxfId="67">
      <pivotArea collapsedLevelsAreSubtotals="1" fieldPosition="0">
        <references count="1">
          <reference field="1" count="1">
            <x v="2"/>
          </reference>
        </references>
      </pivotArea>
    </format>
    <format dxfId="66">
      <pivotArea collapsedLevelsAreSubtotals="1" fieldPosition="0">
        <references count="2">
          <reference field="1" count="1" selected="0">
            <x v="2"/>
          </reference>
          <reference field="2" count="1">
            <x v="10"/>
          </reference>
        </references>
      </pivotArea>
    </format>
    <format dxfId="65">
      <pivotArea dataOnly="0" labelOnly="1" fieldPosition="0">
        <references count="1">
          <reference field="1" count="0"/>
        </references>
      </pivotArea>
    </format>
    <format dxfId="64">
      <pivotArea dataOnly="0" labelOnly="1" fieldPosition="0">
        <references count="2">
          <reference field="1" count="1" selected="0">
            <x v="0"/>
          </reference>
          <reference field="2" count="9">
            <x v="0"/>
            <x v="1"/>
            <x v="2"/>
            <x v="3"/>
            <x v="4"/>
            <x v="5"/>
            <x v="12"/>
            <x v="13"/>
            <x v="14"/>
          </reference>
        </references>
      </pivotArea>
    </format>
    <format dxfId="63">
      <pivotArea dataOnly="0" labelOnly="1" fieldPosition="0">
        <references count="2">
          <reference field="1" count="1" selected="0">
            <x v="1"/>
          </reference>
          <reference field="2" count="6">
            <x v="6"/>
            <x v="7"/>
            <x v="8"/>
            <x v="9"/>
            <x v="11"/>
            <x v="15"/>
          </reference>
        </references>
      </pivotArea>
    </format>
    <format dxfId="62">
      <pivotArea dataOnly="0" labelOnly="1" fieldPosition="0">
        <references count="2">
          <reference field="1" count="1" selected="0">
            <x v="2"/>
          </reference>
          <reference field="2" count="1">
            <x v="10"/>
          </reference>
        </references>
      </pivotArea>
    </format>
    <format dxfId="61">
      <pivotArea collapsedLevelsAreSubtotals="1" fieldPosition="0">
        <references count="1">
          <reference field="1" count="1">
            <x v="1"/>
          </reference>
        </references>
      </pivotArea>
    </format>
    <format dxfId="60">
      <pivotArea dataOnly="0" labelOnly="1" fieldPosition="0">
        <references count="1">
          <reference field="1" count="1">
            <x v="1"/>
          </reference>
        </references>
      </pivotArea>
    </format>
    <format dxfId="59">
      <pivotArea collapsedLevelsAreSubtotals="1" fieldPosition="0">
        <references count="1">
          <reference field="1" count="1">
            <x v="0"/>
          </reference>
        </references>
      </pivotArea>
    </format>
    <format dxfId="58">
      <pivotArea dataOnly="0" labelOnly="1" fieldPosition="0">
        <references count="1">
          <reference field="1" count="1">
            <x v="0"/>
          </reference>
        </references>
      </pivotArea>
    </format>
    <format dxfId="57">
      <pivotArea collapsedLevelsAreSubtotals="1" fieldPosition="0">
        <references count="1">
          <reference field="1" count="1">
            <x v="2"/>
          </reference>
        </references>
      </pivotArea>
    </format>
    <format dxfId="56">
      <pivotArea dataOnly="0" labelOnly="1" fieldPosition="0">
        <references count="1">
          <reference field="1" count="1">
            <x v="2"/>
          </reference>
        </references>
      </pivotArea>
    </format>
    <format dxfId="55">
      <pivotArea type="origin" dataOnly="0" labelOnly="1" outline="0" fieldPosition="0"/>
    </format>
    <format dxfId="54">
      <pivotArea field="10" type="button" dataOnly="0" labelOnly="1" outline="0" axis="axisCol" fieldPosition="0"/>
    </format>
    <format dxfId="53">
      <pivotArea type="topRight" dataOnly="0" labelOnly="1" outline="0" fieldPosition="0"/>
    </format>
    <format dxfId="52">
      <pivotArea field="1" type="button" dataOnly="0" labelOnly="1" outline="0" axis="axisRow" fieldPosition="0"/>
    </format>
    <format dxfId="51">
      <pivotArea dataOnly="0" labelOnly="1" fieldPosition="0">
        <references count="1">
          <reference field="10" count="0"/>
        </references>
      </pivotArea>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10" type="button" dataOnly="0" labelOnly="1" outline="0" axis="axisCol" fieldPosition="0"/>
    </format>
    <format dxfId="46">
      <pivotArea type="topRight" dataOnly="0" labelOnly="1" outline="0" fieldPosition="0"/>
    </format>
    <format dxfId="45">
      <pivotArea field="1" type="button" dataOnly="0" labelOnly="1" outline="0" axis="axisRow" fieldPosition="0"/>
    </format>
    <format dxfId="44">
      <pivotArea dataOnly="0" labelOnly="1" fieldPosition="0">
        <references count="1">
          <reference field="1" count="0"/>
        </references>
      </pivotArea>
    </format>
    <format dxfId="43">
      <pivotArea dataOnly="0" labelOnly="1" grandRow="1" outline="0" fieldPosition="0"/>
    </format>
    <format dxfId="42">
      <pivotArea dataOnly="0" labelOnly="1" fieldPosition="0">
        <references count="2">
          <reference field="1" count="1" selected="0">
            <x v="0"/>
          </reference>
          <reference field="2" count="9">
            <x v="0"/>
            <x v="1"/>
            <x v="2"/>
            <x v="3"/>
            <x v="4"/>
            <x v="5"/>
            <x v="12"/>
            <x v="13"/>
            <x v="14"/>
          </reference>
        </references>
      </pivotArea>
    </format>
    <format dxfId="41">
      <pivotArea dataOnly="0" labelOnly="1" fieldPosition="0">
        <references count="2">
          <reference field="1" count="1" selected="0">
            <x v="1"/>
          </reference>
          <reference field="2" count="6">
            <x v="6"/>
            <x v="7"/>
            <x v="8"/>
            <x v="9"/>
            <x v="11"/>
            <x v="15"/>
          </reference>
        </references>
      </pivotArea>
    </format>
    <format dxfId="40">
      <pivotArea dataOnly="0" labelOnly="1" fieldPosition="0">
        <references count="2">
          <reference field="1" count="1" selected="0">
            <x v="2"/>
          </reference>
          <reference field="2" count="1">
            <x v="10"/>
          </reference>
        </references>
      </pivotArea>
    </format>
    <format dxfId="39">
      <pivotArea dataOnly="0" labelOnly="1" fieldPosition="0">
        <references count="1">
          <reference field="10"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7B909CA9-5DE7-4F23-8315-10FD62ABFABB}" name="PivotTable4" cacheId="63"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B114:L135" firstHeaderRow="1" firstDataRow="2" firstDataCol="1" rowPageCount="1" colPageCount="1"/>
  <pivotFields count="11">
    <pivotField dataField="1" showAll="0"/>
    <pivotField axis="axisRow" showAll="0">
      <items count="4">
        <item x="0"/>
        <item x="1"/>
        <item x="2"/>
        <item t="default"/>
      </items>
    </pivotField>
    <pivotField axis="axisRow" showAll="0">
      <items count="20">
        <item x="0"/>
        <item x="1"/>
        <item x="2"/>
        <item x="3"/>
        <item x="4"/>
        <item x="6"/>
        <item x="5"/>
        <item x="7"/>
        <item x="8"/>
        <item x="9"/>
        <item x="10"/>
        <item x="11"/>
        <item x="13"/>
        <item x="14"/>
        <item x="16"/>
        <item x="12"/>
        <item m="1" x="18"/>
        <item m="1" x="17"/>
        <item x="15"/>
        <item t="default"/>
      </items>
    </pivotField>
    <pivotField axis="axisPage" multipleItemSelectionAllowed="1" showAll="0">
      <items count="4">
        <item x="0"/>
        <item h="1" x="1"/>
        <item m="1" x="2"/>
        <item t="default"/>
      </items>
    </pivotField>
    <pivotField showAll="0"/>
    <pivotField showAll="0" defaultSubtotal="0">
      <items count="12">
        <item x="8"/>
        <item x="3"/>
        <item x="4"/>
        <item x="0"/>
        <item x="2"/>
        <item x="1"/>
        <item x="5"/>
        <item m="1" x="11"/>
        <item x="6"/>
        <item m="1" x="10"/>
        <item m="1" x="9"/>
        <item x="7"/>
      </items>
    </pivotField>
    <pivotField showAll="0"/>
    <pivotField showAll="0"/>
    <pivotField showAll="0"/>
    <pivotField showAll="0"/>
    <pivotField axis="axisCol" showAll="0">
      <items count="23">
        <item h="1" x="11"/>
        <item h="1" x="18"/>
        <item h="1" x="16"/>
        <item h="1" x="21"/>
        <item h="1" x="15"/>
        <item h="1" x="13"/>
        <item h="1" x="17"/>
        <item h="1" x="20"/>
        <item h="1" x="3"/>
        <item h="1" x="19"/>
        <item h="1" x="12"/>
        <item x="8"/>
        <item x="4"/>
        <item x="6"/>
        <item x="10"/>
        <item x="9"/>
        <item x="0"/>
        <item x="5"/>
        <item x="1"/>
        <item x="2"/>
        <item h="1" x="14"/>
        <item x="7"/>
        <item t="default"/>
      </items>
    </pivotField>
  </pivotFields>
  <rowFields count="2">
    <field x="1"/>
    <field x="2"/>
  </rowFields>
  <rowItems count="20">
    <i>
      <x/>
    </i>
    <i r="1">
      <x/>
    </i>
    <i r="1">
      <x v="1"/>
    </i>
    <i r="1">
      <x v="2"/>
    </i>
    <i r="1">
      <x v="3"/>
    </i>
    <i r="1">
      <x v="4"/>
    </i>
    <i r="1">
      <x v="5"/>
    </i>
    <i r="1">
      <x v="12"/>
    </i>
    <i r="1">
      <x v="13"/>
    </i>
    <i r="1">
      <x v="14"/>
    </i>
    <i>
      <x v="1"/>
    </i>
    <i r="1">
      <x v="6"/>
    </i>
    <i r="1">
      <x v="7"/>
    </i>
    <i r="1">
      <x v="8"/>
    </i>
    <i r="1">
      <x v="9"/>
    </i>
    <i r="1">
      <x v="11"/>
    </i>
    <i r="1">
      <x v="15"/>
    </i>
    <i>
      <x v="2"/>
    </i>
    <i r="1">
      <x v="10"/>
    </i>
    <i t="grand">
      <x/>
    </i>
  </rowItems>
  <colFields count="1">
    <field x="10"/>
  </colFields>
  <colItems count="10">
    <i>
      <x v="11"/>
    </i>
    <i>
      <x v="12"/>
    </i>
    <i>
      <x v="13"/>
    </i>
    <i>
      <x v="14"/>
    </i>
    <i>
      <x v="15"/>
    </i>
    <i>
      <x v="16"/>
    </i>
    <i>
      <x v="17"/>
    </i>
    <i>
      <x v="18"/>
    </i>
    <i>
      <x v="19"/>
    </i>
    <i>
      <x v="21"/>
    </i>
  </colItems>
  <pageFields count="1">
    <pageField fld="3" hier="-1"/>
  </pageFields>
  <dataFields count="1">
    <dataField name="Count of Company" fld="0" subtotal="count" showDataAs="percentOfCol" baseField="0" baseItem="0" numFmtId="10"/>
  </dataFields>
  <formats count="56">
    <format dxfId="146">
      <pivotArea field="2" type="button" dataOnly="0" labelOnly="1" outline="0" axis="axisRow" fieldPosition="1"/>
    </format>
    <format dxfId="145">
      <pivotArea dataOnly="0" labelOnly="1" outline="0" axis="axisValues" fieldPosition="0"/>
    </format>
    <format dxfId="144">
      <pivotArea type="origin" dataOnly="0" labelOnly="1" outline="0" fieldPosition="0"/>
    </format>
    <format dxfId="143">
      <pivotArea field="5" type="button" dataOnly="0" labelOnly="1" outline="0"/>
    </format>
    <format dxfId="142">
      <pivotArea outline="0" collapsedLevelsAreSubtotals="1" fieldPosition="0"/>
    </format>
    <format dxfId="141">
      <pivotArea dataOnly="0" labelOnly="1" outline="0" fieldPosition="0">
        <references count="1">
          <reference field="3" count="0"/>
        </references>
      </pivotArea>
    </format>
    <format dxfId="140">
      <pivotArea field="10" type="button" dataOnly="0" labelOnly="1" outline="0" axis="axisCol" fieldPosition="0"/>
    </format>
    <format dxfId="139">
      <pivotArea type="topRight" dataOnly="0" labelOnly="1" outline="0" fieldPosition="0"/>
    </format>
    <format dxfId="138">
      <pivotArea dataOnly="0" labelOnly="1" fieldPosition="0">
        <references count="1">
          <reference field="10" count="0"/>
        </references>
      </pivotArea>
    </format>
    <format dxfId="137">
      <pivotArea outline="0" fieldPosition="0">
        <references count="1">
          <reference field="4294967294" count="1">
            <x v="0"/>
          </reference>
        </references>
      </pivotArea>
    </format>
    <format dxfId="136">
      <pivotArea collapsedLevelsAreSubtotals="1" fieldPosition="0">
        <references count="1">
          <reference field="2" count="11">
            <x v="0"/>
            <x v="2"/>
            <x v="3"/>
            <x v="4"/>
            <x v="5"/>
            <x v="9"/>
            <x v="10"/>
            <x v="11"/>
            <x v="12"/>
            <x v="13"/>
            <x v="14"/>
          </reference>
        </references>
      </pivotArea>
    </format>
    <format dxfId="135">
      <pivotArea grandRow="1" outline="0" collapsedLevelsAreSubtotals="1" fieldPosition="0"/>
    </format>
    <format dxfId="134">
      <pivotArea dataOnly="0" labelOnly="1" fieldPosition="0">
        <references count="1">
          <reference field="1" count="0"/>
        </references>
      </pivotArea>
    </format>
    <format dxfId="133">
      <pivotArea dataOnly="0" labelOnly="1" fieldPosition="0">
        <references count="2">
          <reference field="1" count="1" selected="0">
            <x v="0"/>
          </reference>
          <reference field="2" count="9">
            <x v="0"/>
            <x v="1"/>
            <x v="2"/>
            <x v="3"/>
            <x v="4"/>
            <x v="5"/>
            <x v="12"/>
            <x v="13"/>
            <x v="14"/>
          </reference>
        </references>
      </pivotArea>
    </format>
    <format dxfId="132">
      <pivotArea dataOnly="0" labelOnly="1" fieldPosition="0">
        <references count="2">
          <reference field="1" count="1" selected="0">
            <x v="1"/>
          </reference>
          <reference field="2" count="6">
            <x v="6"/>
            <x v="7"/>
            <x v="8"/>
            <x v="9"/>
            <x v="11"/>
            <x v="15"/>
          </reference>
        </references>
      </pivotArea>
    </format>
    <format dxfId="131">
      <pivotArea dataOnly="0" labelOnly="1" fieldPosition="0">
        <references count="2">
          <reference field="1" count="1" selected="0">
            <x v="2"/>
          </reference>
          <reference field="2" count="1">
            <x v="10"/>
          </reference>
        </references>
      </pivotArea>
    </format>
    <format dxfId="130">
      <pivotArea dataOnly="0" labelOnly="1" fieldPosition="0">
        <references count="1">
          <reference field="1" count="0"/>
        </references>
      </pivotArea>
    </format>
    <format dxfId="129">
      <pivotArea dataOnly="0" labelOnly="1" fieldPosition="0">
        <references count="2">
          <reference field="1" count="1" selected="0">
            <x v="0"/>
          </reference>
          <reference field="2" count="9">
            <x v="0"/>
            <x v="1"/>
            <x v="2"/>
            <x v="3"/>
            <x v="4"/>
            <x v="5"/>
            <x v="12"/>
            <x v="13"/>
            <x v="14"/>
          </reference>
        </references>
      </pivotArea>
    </format>
    <format dxfId="128">
      <pivotArea dataOnly="0" labelOnly="1" fieldPosition="0">
        <references count="2">
          <reference field="1" count="1" selected="0">
            <x v="1"/>
          </reference>
          <reference field="2" count="6">
            <x v="6"/>
            <x v="7"/>
            <x v="8"/>
            <x v="9"/>
            <x v="11"/>
            <x v="15"/>
          </reference>
        </references>
      </pivotArea>
    </format>
    <format dxfId="127">
      <pivotArea dataOnly="0" labelOnly="1" fieldPosition="0">
        <references count="2">
          <reference field="1" count="1" selected="0">
            <x v="2"/>
          </reference>
          <reference field="2" count="1">
            <x v="10"/>
          </reference>
        </references>
      </pivotArea>
    </format>
    <format dxfId="126">
      <pivotArea dataOnly="0" labelOnly="1" fieldPosition="0">
        <references count="1">
          <reference field="1" count="0"/>
        </references>
      </pivotArea>
    </format>
    <format dxfId="125">
      <pivotArea dataOnly="0" labelOnly="1" fieldPosition="0">
        <references count="2">
          <reference field="1" count="1" selected="0">
            <x v="0"/>
          </reference>
          <reference field="2" count="9">
            <x v="0"/>
            <x v="1"/>
            <x v="2"/>
            <x v="3"/>
            <x v="4"/>
            <x v="5"/>
            <x v="12"/>
            <x v="13"/>
            <x v="14"/>
          </reference>
        </references>
      </pivotArea>
    </format>
    <format dxfId="124">
      <pivotArea dataOnly="0" labelOnly="1" fieldPosition="0">
        <references count="2">
          <reference field="1" count="1" selected="0">
            <x v="1"/>
          </reference>
          <reference field="2" count="6">
            <x v="6"/>
            <x v="7"/>
            <x v="8"/>
            <x v="9"/>
            <x v="11"/>
            <x v="15"/>
          </reference>
        </references>
      </pivotArea>
    </format>
    <format dxfId="123">
      <pivotArea dataOnly="0" labelOnly="1" fieldPosition="0">
        <references count="2">
          <reference field="1" count="1" selected="0">
            <x v="2"/>
          </reference>
          <reference field="2" count="1">
            <x v="10"/>
          </reference>
        </references>
      </pivotArea>
    </format>
    <format dxfId="122">
      <pivotArea dataOnly="0" labelOnly="1" fieldPosition="0">
        <references count="1">
          <reference field="1" count="1">
            <x v="0"/>
          </reference>
        </references>
      </pivotArea>
    </format>
    <format dxfId="121">
      <pivotArea dataOnly="0" labelOnly="1" fieldPosition="0">
        <references count="1">
          <reference field="1" count="1">
            <x v="1"/>
          </reference>
        </references>
      </pivotArea>
    </format>
    <format dxfId="120">
      <pivotArea dataOnly="0" labelOnly="1" fieldPosition="0">
        <references count="1">
          <reference field="1" count="1">
            <x v="2"/>
          </reference>
        </references>
      </pivotArea>
    </format>
    <format dxfId="119">
      <pivotArea collapsedLevelsAreSubtotals="1" fieldPosition="0">
        <references count="1">
          <reference field="1" count="1">
            <x v="0"/>
          </reference>
        </references>
      </pivotArea>
    </format>
    <format dxfId="118">
      <pivotArea collapsedLevelsAreSubtotals="1" fieldPosition="0">
        <references count="2">
          <reference field="1" count="1" selected="0">
            <x v="0"/>
          </reference>
          <reference field="2" count="9">
            <x v="0"/>
            <x v="1"/>
            <x v="2"/>
            <x v="3"/>
            <x v="4"/>
            <x v="5"/>
            <x v="12"/>
            <x v="13"/>
            <x v="14"/>
          </reference>
        </references>
      </pivotArea>
    </format>
    <format dxfId="117">
      <pivotArea collapsedLevelsAreSubtotals="1" fieldPosition="0">
        <references count="1">
          <reference field="1" count="1">
            <x v="1"/>
          </reference>
        </references>
      </pivotArea>
    </format>
    <format dxfId="116">
      <pivotArea collapsedLevelsAreSubtotals="1" fieldPosition="0">
        <references count="2">
          <reference field="1" count="1" selected="0">
            <x v="1"/>
          </reference>
          <reference field="2" count="6">
            <x v="6"/>
            <x v="7"/>
            <x v="8"/>
            <x v="9"/>
            <x v="11"/>
            <x v="15"/>
          </reference>
        </references>
      </pivotArea>
    </format>
    <format dxfId="115">
      <pivotArea collapsedLevelsAreSubtotals="1" fieldPosition="0">
        <references count="1">
          <reference field="1" count="1">
            <x v="2"/>
          </reference>
        </references>
      </pivotArea>
    </format>
    <format dxfId="114">
      <pivotArea collapsedLevelsAreSubtotals="1" fieldPosition="0">
        <references count="2">
          <reference field="1" count="1" selected="0">
            <x v="2"/>
          </reference>
          <reference field="2" count="1">
            <x v="10"/>
          </reference>
        </references>
      </pivotArea>
    </format>
    <format dxfId="113">
      <pivotArea collapsedLevelsAreSubtotals="1" fieldPosition="0">
        <references count="1">
          <reference field="1" count="1">
            <x v="0"/>
          </reference>
        </references>
      </pivotArea>
    </format>
    <format dxfId="112">
      <pivotArea collapsedLevelsAreSubtotals="1" fieldPosition="0">
        <references count="2">
          <reference field="1" count="1" selected="0">
            <x v="0"/>
          </reference>
          <reference field="2" count="9">
            <x v="0"/>
            <x v="1"/>
            <x v="2"/>
            <x v="3"/>
            <x v="4"/>
            <x v="5"/>
            <x v="12"/>
            <x v="13"/>
            <x v="14"/>
          </reference>
        </references>
      </pivotArea>
    </format>
    <format dxfId="111">
      <pivotArea collapsedLevelsAreSubtotals="1" fieldPosition="0">
        <references count="1">
          <reference field="1" count="1">
            <x v="1"/>
          </reference>
        </references>
      </pivotArea>
    </format>
    <format dxfId="110">
      <pivotArea collapsedLevelsAreSubtotals="1" fieldPosition="0">
        <references count="2">
          <reference field="1" count="1" selected="0">
            <x v="1"/>
          </reference>
          <reference field="2" count="6">
            <x v="6"/>
            <x v="7"/>
            <x v="8"/>
            <x v="9"/>
            <x v="11"/>
            <x v="15"/>
          </reference>
        </references>
      </pivotArea>
    </format>
    <format dxfId="109">
      <pivotArea collapsedLevelsAreSubtotals="1" fieldPosition="0">
        <references count="1">
          <reference field="1" count="1">
            <x v="2"/>
          </reference>
        </references>
      </pivotArea>
    </format>
    <format dxfId="108">
      <pivotArea collapsedLevelsAreSubtotals="1" fieldPosition="0">
        <references count="2">
          <reference field="1" count="1" selected="0">
            <x v="2"/>
          </reference>
          <reference field="2" count="1">
            <x v="10"/>
          </reference>
        </references>
      </pivotArea>
    </format>
    <format dxfId="107">
      <pivotArea type="origin" dataOnly="0" labelOnly="1" outline="0" fieldPosition="0"/>
    </format>
    <format dxfId="106">
      <pivotArea field="10" type="button" dataOnly="0" labelOnly="1" outline="0" axis="axisCol" fieldPosition="0"/>
    </format>
    <format dxfId="105">
      <pivotArea type="topRight" dataOnly="0" labelOnly="1" outline="0" fieldPosition="0"/>
    </format>
    <format dxfId="104">
      <pivotArea field="1" type="button" dataOnly="0" labelOnly="1" outline="0" axis="axisRow" fieldPosition="0"/>
    </format>
    <format dxfId="103">
      <pivotArea dataOnly="0" labelOnly="1" fieldPosition="0">
        <references count="1">
          <reference field="10" count="0"/>
        </references>
      </pivotArea>
    </format>
    <format dxfId="102">
      <pivotArea type="all" dataOnly="0" outline="0" fieldPosition="0"/>
    </format>
    <format dxfId="101">
      <pivotArea outline="0" collapsedLevelsAreSubtotals="1" fieldPosition="0"/>
    </format>
    <format dxfId="100">
      <pivotArea type="origin" dataOnly="0" labelOnly="1" outline="0" fieldPosition="0"/>
    </format>
    <format dxfId="99">
      <pivotArea field="10" type="button" dataOnly="0" labelOnly="1" outline="0" axis="axisCol" fieldPosition="0"/>
    </format>
    <format dxfId="98">
      <pivotArea type="topRight" dataOnly="0" labelOnly="1" outline="0" fieldPosition="0"/>
    </format>
    <format dxfId="97">
      <pivotArea field="1" type="button" dataOnly="0" labelOnly="1" outline="0" axis="axisRow" fieldPosition="0"/>
    </format>
    <format dxfId="96">
      <pivotArea dataOnly="0" labelOnly="1" fieldPosition="0">
        <references count="1">
          <reference field="1" count="0"/>
        </references>
      </pivotArea>
    </format>
    <format dxfId="95">
      <pivotArea dataOnly="0" labelOnly="1" grandRow="1" outline="0" fieldPosition="0"/>
    </format>
    <format dxfId="94">
      <pivotArea dataOnly="0" labelOnly="1" fieldPosition="0">
        <references count="2">
          <reference field="1" count="1" selected="0">
            <x v="0"/>
          </reference>
          <reference field="2" count="9">
            <x v="0"/>
            <x v="1"/>
            <x v="2"/>
            <x v="3"/>
            <x v="4"/>
            <x v="5"/>
            <x v="12"/>
            <x v="13"/>
            <x v="14"/>
          </reference>
        </references>
      </pivotArea>
    </format>
    <format dxfId="93">
      <pivotArea dataOnly="0" labelOnly="1" fieldPosition="0">
        <references count="2">
          <reference field="1" count="1" selected="0">
            <x v="1"/>
          </reference>
          <reference field="2" count="6">
            <x v="6"/>
            <x v="7"/>
            <x v="8"/>
            <x v="9"/>
            <x v="11"/>
            <x v="15"/>
          </reference>
        </references>
      </pivotArea>
    </format>
    <format dxfId="92">
      <pivotArea dataOnly="0" labelOnly="1" fieldPosition="0">
        <references count="2">
          <reference field="1" count="1" selected="0">
            <x v="2"/>
          </reference>
          <reference field="2" count="1">
            <x v="10"/>
          </reference>
        </references>
      </pivotArea>
    </format>
    <format dxfId="91">
      <pivotArea dataOnly="0" labelOnly="1" fieldPosition="0">
        <references count="1">
          <reference field="10" count="0"/>
        </references>
      </pivotArea>
    </format>
  </formats>
  <conditionalFormats count="4">
    <conditionalFormat priority="4">
      <pivotAreas count="3">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1"/>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1"/>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1"/>
            </reference>
          </references>
        </pivotArea>
      </pivotAreas>
    </conditionalFormat>
    <conditionalFormat priority="3">
      <pivotAreas count="6">
        <pivotArea type="data" collapsedLevelsAreSubtotals="1" fieldPosition="0">
          <references count="3">
            <reference field="4294967294" count="1" selected="0">
              <x v="0"/>
            </reference>
            <reference field="1" count="1">
              <x v="0"/>
            </reference>
            <reference field="10" count="1" selected="0">
              <x v="11"/>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1"/>
            </reference>
          </references>
        </pivotArea>
        <pivotArea type="data" collapsedLevelsAreSubtotals="1" fieldPosition="0">
          <references count="3">
            <reference field="4294967294" count="1" selected="0">
              <x v="0"/>
            </reference>
            <reference field="1" count="1">
              <x v="1"/>
            </reference>
            <reference field="10" count="1" selected="0">
              <x v="11"/>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1"/>
            </reference>
          </references>
        </pivotArea>
        <pivotArea type="data" collapsedLevelsAreSubtotals="1" fieldPosition="0">
          <references count="3">
            <reference field="4294967294" count="1" selected="0">
              <x v="0"/>
            </reference>
            <reference field="1" count="1">
              <x v="2"/>
            </reference>
            <reference field="10" count="1" selected="0">
              <x v="11"/>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1"/>
            </reference>
          </references>
        </pivotArea>
      </pivotAreas>
    </conditionalFormat>
    <conditionalFormat priority="2">
      <pivotAreas count="27">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2"/>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3"/>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4"/>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5"/>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6"/>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7"/>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8"/>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9"/>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21"/>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2"/>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3"/>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4"/>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5"/>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6"/>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7"/>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8"/>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9"/>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21"/>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2"/>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3"/>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4"/>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5"/>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6"/>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7"/>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8"/>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9"/>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21"/>
            </reference>
          </references>
        </pivotArea>
      </pivotAreas>
    </conditionalFormat>
    <conditionalFormat priority="1">
      <pivotAreas count="54">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2"/>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3"/>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4"/>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5"/>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6"/>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7"/>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8"/>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9"/>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21"/>
            </reference>
          </references>
        </pivotArea>
        <pivotArea type="data" collapsedLevelsAreSubtotals="1" fieldPosition="0">
          <references count="3">
            <reference field="4294967294" count="1" selected="0">
              <x v="0"/>
            </reference>
            <reference field="1" count="1">
              <x v="0"/>
            </reference>
            <reference field="10" count="1" selected="0">
              <x v="12"/>
            </reference>
          </references>
        </pivotArea>
        <pivotArea type="data" collapsedLevelsAreSubtotals="1" fieldPosition="0">
          <references count="3">
            <reference field="4294967294" count="1" selected="0">
              <x v="0"/>
            </reference>
            <reference field="1" count="1">
              <x v="0"/>
            </reference>
            <reference field="10" count="1" selected="0">
              <x v="13"/>
            </reference>
          </references>
        </pivotArea>
        <pivotArea type="data" collapsedLevelsAreSubtotals="1" fieldPosition="0">
          <references count="3">
            <reference field="4294967294" count="1" selected="0">
              <x v="0"/>
            </reference>
            <reference field="1" count="1">
              <x v="0"/>
            </reference>
            <reference field="10" count="1" selected="0">
              <x v="14"/>
            </reference>
          </references>
        </pivotArea>
        <pivotArea type="data" collapsedLevelsAreSubtotals="1" fieldPosition="0">
          <references count="3">
            <reference field="4294967294" count="1" selected="0">
              <x v="0"/>
            </reference>
            <reference field="1" count="1">
              <x v="0"/>
            </reference>
            <reference field="10" count="1" selected="0">
              <x v="15"/>
            </reference>
          </references>
        </pivotArea>
        <pivotArea type="data" collapsedLevelsAreSubtotals="1" fieldPosition="0">
          <references count="3">
            <reference field="4294967294" count="1" selected="0">
              <x v="0"/>
            </reference>
            <reference field="1" count="1">
              <x v="0"/>
            </reference>
            <reference field="10" count="1" selected="0">
              <x v="16"/>
            </reference>
          </references>
        </pivotArea>
        <pivotArea type="data" collapsedLevelsAreSubtotals="1" fieldPosition="0">
          <references count="3">
            <reference field="4294967294" count="1" selected="0">
              <x v="0"/>
            </reference>
            <reference field="1" count="1">
              <x v="0"/>
            </reference>
            <reference field="10" count="1" selected="0">
              <x v="17"/>
            </reference>
          </references>
        </pivotArea>
        <pivotArea type="data" collapsedLevelsAreSubtotals="1" fieldPosition="0">
          <references count="3">
            <reference field="4294967294" count="1" selected="0">
              <x v="0"/>
            </reference>
            <reference field="1" count="1">
              <x v="0"/>
            </reference>
            <reference field="10" count="1" selected="0">
              <x v="18"/>
            </reference>
          </references>
        </pivotArea>
        <pivotArea type="data" collapsedLevelsAreSubtotals="1" fieldPosition="0">
          <references count="3">
            <reference field="4294967294" count="1" selected="0">
              <x v="0"/>
            </reference>
            <reference field="1" count="1">
              <x v="0"/>
            </reference>
            <reference field="10" count="1" selected="0">
              <x v="19"/>
            </reference>
          </references>
        </pivotArea>
        <pivotArea type="data" collapsedLevelsAreSubtotals="1" fieldPosition="0">
          <references count="3">
            <reference field="4294967294" count="1" selected="0">
              <x v="0"/>
            </reference>
            <reference field="1" count="1">
              <x v="0"/>
            </reference>
            <reference field="10" count="1" selected="0">
              <x v="21"/>
            </reference>
          </references>
        </pivotArea>
        <pivotArea type="data" collapsedLevelsAreSubtotals="1" fieldPosition="0">
          <references count="3">
            <reference field="4294967294" count="1" selected="0">
              <x v="0"/>
            </reference>
            <reference field="1" count="1">
              <x v="1"/>
            </reference>
            <reference field="10" count="1" selected="0">
              <x v="12"/>
            </reference>
          </references>
        </pivotArea>
        <pivotArea type="data" collapsedLevelsAreSubtotals="1" fieldPosition="0">
          <references count="3">
            <reference field="4294967294" count="1" selected="0">
              <x v="0"/>
            </reference>
            <reference field="1" count="1">
              <x v="1"/>
            </reference>
            <reference field="10" count="1" selected="0">
              <x v="13"/>
            </reference>
          </references>
        </pivotArea>
        <pivotArea type="data" collapsedLevelsAreSubtotals="1" fieldPosition="0">
          <references count="3">
            <reference field="4294967294" count="1" selected="0">
              <x v="0"/>
            </reference>
            <reference field="1" count="1">
              <x v="1"/>
            </reference>
            <reference field="10" count="1" selected="0">
              <x v="14"/>
            </reference>
          </references>
        </pivotArea>
        <pivotArea type="data" collapsedLevelsAreSubtotals="1" fieldPosition="0">
          <references count="3">
            <reference field="4294967294" count="1" selected="0">
              <x v="0"/>
            </reference>
            <reference field="1" count="1">
              <x v="1"/>
            </reference>
            <reference field="10" count="1" selected="0">
              <x v="15"/>
            </reference>
          </references>
        </pivotArea>
        <pivotArea type="data" collapsedLevelsAreSubtotals="1" fieldPosition="0">
          <references count="3">
            <reference field="4294967294" count="1" selected="0">
              <x v="0"/>
            </reference>
            <reference field="1" count="1">
              <x v="1"/>
            </reference>
            <reference field="10" count="1" selected="0">
              <x v="16"/>
            </reference>
          </references>
        </pivotArea>
        <pivotArea type="data" collapsedLevelsAreSubtotals="1" fieldPosition="0">
          <references count="3">
            <reference field="4294967294" count="1" selected="0">
              <x v="0"/>
            </reference>
            <reference field="1" count="1">
              <x v="1"/>
            </reference>
            <reference field="10" count="1" selected="0">
              <x v="17"/>
            </reference>
          </references>
        </pivotArea>
        <pivotArea type="data" collapsedLevelsAreSubtotals="1" fieldPosition="0">
          <references count="3">
            <reference field="4294967294" count="1" selected="0">
              <x v="0"/>
            </reference>
            <reference field="1" count="1">
              <x v="1"/>
            </reference>
            <reference field="10" count="1" selected="0">
              <x v="18"/>
            </reference>
          </references>
        </pivotArea>
        <pivotArea type="data" collapsedLevelsAreSubtotals="1" fieldPosition="0">
          <references count="3">
            <reference field="4294967294" count="1" selected="0">
              <x v="0"/>
            </reference>
            <reference field="1" count="1">
              <x v="1"/>
            </reference>
            <reference field="10" count="1" selected="0">
              <x v="19"/>
            </reference>
          </references>
        </pivotArea>
        <pivotArea type="data" collapsedLevelsAreSubtotals="1" fieldPosition="0">
          <references count="3">
            <reference field="4294967294" count="1" selected="0">
              <x v="0"/>
            </reference>
            <reference field="1" count="1">
              <x v="1"/>
            </reference>
            <reference field="10" count="1" selected="0">
              <x v="21"/>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2"/>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3"/>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4"/>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5"/>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6"/>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7"/>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8"/>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9"/>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21"/>
            </reference>
          </references>
        </pivotArea>
        <pivotArea type="data" collapsedLevelsAreSubtotals="1" fieldPosition="0">
          <references count="3">
            <reference field="4294967294" count="1" selected="0">
              <x v="0"/>
            </reference>
            <reference field="1" count="1">
              <x v="2"/>
            </reference>
            <reference field="10" count="1" selected="0">
              <x v="12"/>
            </reference>
          </references>
        </pivotArea>
        <pivotArea type="data" collapsedLevelsAreSubtotals="1" fieldPosition="0">
          <references count="3">
            <reference field="4294967294" count="1" selected="0">
              <x v="0"/>
            </reference>
            <reference field="1" count="1">
              <x v="2"/>
            </reference>
            <reference field="10" count="1" selected="0">
              <x v="13"/>
            </reference>
          </references>
        </pivotArea>
        <pivotArea type="data" collapsedLevelsAreSubtotals="1" fieldPosition="0">
          <references count="3">
            <reference field="4294967294" count="1" selected="0">
              <x v="0"/>
            </reference>
            <reference field="1" count="1">
              <x v="2"/>
            </reference>
            <reference field="10" count="1" selected="0">
              <x v="14"/>
            </reference>
          </references>
        </pivotArea>
        <pivotArea type="data" collapsedLevelsAreSubtotals="1" fieldPosition="0">
          <references count="3">
            <reference field="4294967294" count="1" selected="0">
              <x v="0"/>
            </reference>
            <reference field="1" count="1">
              <x v="2"/>
            </reference>
            <reference field="10" count="1" selected="0">
              <x v="15"/>
            </reference>
          </references>
        </pivotArea>
        <pivotArea type="data" collapsedLevelsAreSubtotals="1" fieldPosition="0">
          <references count="3">
            <reference field="4294967294" count="1" selected="0">
              <x v="0"/>
            </reference>
            <reference field="1" count="1">
              <x v="2"/>
            </reference>
            <reference field="10" count="1" selected="0">
              <x v="16"/>
            </reference>
          </references>
        </pivotArea>
        <pivotArea type="data" collapsedLevelsAreSubtotals="1" fieldPosition="0">
          <references count="3">
            <reference field="4294967294" count="1" selected="0">
              <x v="0"/>
            </reference>
            <reference field="1" count="1">
              <x v="2"/>
            </reference>
            <reference field="10" count="1" selected="0">
              <x v="17"/>
            </reference>
          </references>
        </pivotArea>
        <pivotArea type="data" collapsedLevelsAreSubtotals="1" fieldPosition="0">
          <references count="3">
            <reference field="4294967294" count="1" selected="0">
              <x v="0"/>
            </reference>
            <reference field="1" count="1">
              <x v="2"/>
            </reference>
            <reference field="10" count="1" selected="0">
              <x v="18"/>
            </reference>
          </references>
        </pivotArea>
        <pivotArea type="data" collapsedLevelsAreSubtotals="1" fieldPosition="0">
          <references count="3">
            <reference field="4294967294" count="1" selected="0">
              <x v="0"/>
            </reference>
            <reference field="1" count="1">
              <x v="2"/>
            </reference>
            <reference field="10" count="1" selected="0">
              <x v="19"/>
            </reference>
          </references>
        </pivotArea>
        <pivotArea type="data" collapsedLevelsAreSubtotals="1" fieldPosition="0">
          <references count="3">
            <reference field="4294967294" count="1" selected="0">
              <x v="0"/>
            </reference>
            <reference field="1" count="1">
              <x v="2"/>
            </reference>
            <reference field="10" count="1" selected="0">
              <x v="21"/>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2"/>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3"/>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4"/>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5"/>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6"/>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7"/>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8"/>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9"/>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21"/>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160AA1DE-79E8-40E7-B122-C32962E882C7}" name="PivotTable3" cacheId="63"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B71:L92" firstHeaderRow="1" firstDataRow="2" firstDataCol="1" rowPageCount="1" colPageCount="1"/>
  <pivotFields count="11">
    <pivotField dataField="1" showAll="0"/>
    <pivotField axis="axisRow" showAll="0">
      <items count="4">
        <item x="0"/>
        <item x="1"/>
        <item x="2"/>
        <item t="default"/>
      </items>
    </pivotField>
    <pivotField axis="axisRow" showAll="0">
      <items count="20">
        <item x="0"/>
        <item x="1"/>
        <item x="2"/>
        <item x="3"/>
        <item x="4"/>
        <item x="6"/>
        <item x="5"/>
        <item x="7"/>
        <item x="8"/>
        <item x="9"/>
        <item x="10"/>
        <item x="11"/>
        <item x="13"/>
        <item x="14"/>
        <item x="16"/>
        <item x="12"/>
        <item m="1" x="18"/>
        <item m="1" x="17"/>
        <item x="15"/>
        <item t="default"/>
      </items>
    </pivotField>
    <pivotField axis="axisPage" multipleItemSelectionAllowed="1" showAll="0">
      <items count="4">
        <item x="0"/>
        <item h="1" x="1"/>
        <item m="1" x="2"/>
        <item t="default"/>
      </items>
    </pivotField>
    <pivotField showAll="0"/>
    <pivotField showAll="0" defaultSubtotal="0">
      <items count="12">
        <item x="8"/>
        <item x="3"/>
        <item x="4"/>
        <item x="0"/>
        <item x="2"/>
        <item x="1"/>
        <item x="5"/>
        <item m="1" x="11"/>
        <item x="6"/>
        <item m="1" x="10"/>
        <item m="1" x="9"/>
        <item x="7"/>
      </items>
    </pivotField>
    <pivotField showAll="0"/>
    <pivotField showAll="0"/>
    <pivotField showAll="0"/>
    <pivotField showAll="0"/>
    <pivotField axis="axisCol" showAll="0">
      <items count="23">
        <item h="1" x="11"/>
        <item h="1" x="18"/>
        <item h="1" x="16"/>
        <item h="1" x="21"/>
        <item h="1" x="15"/>
        <item h="1" x="13"/>
        <item h="1" x="17"/>
        <item h="1" x="20"/>
        <item h="1" x="3"/>
        <item h="1" x="19"/>
        <item h="1" x="12"/>
        <item x="8"/>
        <item x="4"/>
        <item x="6"/>
        <item x="10"/>
        <item x="9"/>
        <item x="0"/>
        <item x="5"/>
        <item x="1"/>
        <item x="2"/>
        <item h="1" x="14"/>
        <item x="7"/>
        <item t="default"/>
      </items>
    </pivotField>
  </pivotFields>
  <rowFields count="2">
    <field x="1"/>
    <field x="2"/>
  </rowFields>
  <rowItems count="20">
    <i>
      <x/>
    </i>
    <i r="1">
      <x/>
    </i>
    <i r="1">
      <x v="1"/>
    </i>
    <i r="1">
      <x v="2"/>
    </i>
    <i r="1">
      <x v="3"/>
    </i>
    <i r="1">
      <x v="4"/>
    </i>
    <i r="1">
      <x v="5"/>
    </i>
    <i r="1">
      <x v="12"/>
    </i>
    <i r="1">
      <x v="13"/>
    </i>
    <i r="1">
      <x v="14"/>
    </i>
    <i>
      <x v="1"/>
    </i>
    <i r="1">
      <x v="6"/>
    </i>
    <i r="1">
      <x v="7"/>
    </i>
    <i r="1">
      <x v="8"/>
    </i>
    <i r="1">
      <x v="9"/>
    </i>
    <i r="1">
      <x v="11"/>
    </i>
    <i r="1">
      <x v="15"/>
    </i>
    <i>
      <x v="2"/>
    </i>
    <i r="1">
      <x v="10"/>
    </i>
    <i t="grand">
      <x/>
    </i>
  </rowItems>
  <colFields count="1">
    <field x="10"/>
  </colFields>
  <colItems count="10">
    <i>
      <x v="11"/>
    </i>
    <i>
      <x v="12"/>
    </i>
    <i>
      <x v="13"/>
    </i>
    <i>
      <x v="14"/>
    </i>
    <i>
      <x v="15"/>
    </i>
    <i>
      <x v="16"/>
    </i>
    <i>
      <x v="17"/>
    </i>
    <i>
      <x v="18"/>
    </i>
    <i>
      <x v="19"/>
    </i>
    <i>
      <x v="21"/>
    </i>
  </colItems>
  <pageFields count="1">
    <pageField fld="3" hier="-1"/>
  </pageFields>
  <dataFields count="1">
    <dataField name="Count of Company" fld="0" subtotal="count" showDataAs="percentOfCol" baseField="0" baseItem="0" numFmtId="10"/>
  </dataFields>
  <formats count="56">
    <format dxfId="202">
      <pivotArea field="2" type="button" dataOnly="0" labelOnly="1" outline="0" axis="axisRow" fieldPosition="1"/>
    </format>
    <format dxfId="201">
      <pivotArea dataOnly="0" labelOnly="1" outline="0" axis="axisValues" fieldPosition="0"/>
    </format>
    <format dxfId="200">
      <pivotArea type="origin" dataOnly="0" labelOnly="1" outline="0" fieldPosition="0"/>
    </format>
    <format dxfId="199">
      <pivotArea field="5" type="button" dataOnly="0" labelOnly="1" outline="0"/>
    </format>
    <format dxfId="198">
      <pivotArea outline="0" collapsedLevelsAreSubtotals="1" fieldPosition="0"/>
    </format>
    <format dxfId="197">
      <pivotArea dataOnly="0" labelOnly="1" outline="0" fieldPosition="0">
        <references count="1">
          <reference field="3" count="0"/>
        </references>
      </pivotArea>
    </format>
    <format dxfId="196">
      <pivotArea field="10" type="button" dataOnly="0" labelOnly="1" outline="0" axis="axisCol" fieldPosition="0"/>
    </format>
    <format dxfId="195">
      <pivotArea type="topRight" dataOnly="0" labelOnly="1" outline="0" fieldPosition="0"/>
    </format>
    <format dxfId="194">
      <pivotArea dataOnly="0" labelOnly="1" fieldPosition="0">
        <references count="1">
          <reference field="10" count="0"/>
        </references>
      </pivotArea>
    </format>
    <format dxfId="193">
      <pivotArea outline="0" fieldPosition="0">
        <references count="1">
          <reference field="4294967294" count="1">
            <x v="0"/>
          </reference>
        </references>
      </pivotArea>
    </format>
    <format dxfId="192">
      <pivotArea collapsedLevelsAreSubtotals="1" fieldPosition="0">
        <references count="1">
          <reference field="2" count="11">
            <x v="0"/>
            <x v="2"/>
            <x v="3"/>
            <x v="4"/>
            <x v="5"/>
            <x v="9"/>
            <x v="10"/>
            <x v="11"/>
            <x v="12"/>
            <x v="13"/>
            <x v="14"/>
          </reference>
        </references>
      </pivotArea>
    </format>
    <format dxfId="191">
      <pivotArea grandRow="1" outline="0" collapsedLevelsAreSubtotals="1" fieldPosition="0"/>
    </format>
    <format dxfId="190">
      <pivotArea dataOnly="0" labelOnly="1" fieldPosition="0">
        <references count="1">
          <reference field="1" count="0"/>
        </references>
      </pivotArea>
    </format>
    <format dxfId="189">
      <pivotArea dataOnly="0" labelOnly="1" fieldPosition="0">
        <references count="2">
          <reference field="1" count="1" selected="0">
            <x v="0"/>
          </reference>
          <reference field="2" count="9">
            <x v="0"/>
            <x v="1"/>
            <x v="2"/>
            <x v="3"/>
            <x v="4"/>
            <x v="5"/>
            <x v="12"/>
            <x v="13"/>
            <x v="14"/>
          </reference>
        </references>
      </pivotArea>
    </format>
    <format dxfId="188">
      <pivotArea dataOnly="0" labelOnly="1" fieldPosition="0">
        <references count="2">
          <reference field="1" count="1" selected="0">
            <x v="1"/>
          </reference>
          <reference field="2" count="6">
            <x v="6"/>
            <x v="7"/>
            <x v="8"/>
            <x v="9"/>
            <x v="11"/>
            <x v="15"/>
          </reference>
        </references>
      </pivotArea>
    </format>
    <format dxfId="187">
      <pivotArea dataOnly="0" labelOnly="1" fieldPosition="0">
        <references count="2">
          <reference field="1" count="1" selected="0">
            <x v="2"/>
          </reference>
          <reference field="2" count="1">
            <x v="10"/>
          </reference>
        </references>
      </pivotArea>
    </format>
    <format dxfId="186">
      <pivotArea dataOnly="0" labelOnly="1" fieldPosition="0">
        <references count="1">
          <reference field="1" count="0"/>
        </references>
      </pivotArea>
    </format>
    <format dxfId="185">
      <pivotArea dataOnly="0" labelOnly="1" fieldPosition="0">
        <references count="2">
          <reference field="1" count="1" selected="0">
            <x v="0"/>
          </reference>
          <reference field="2" count="9">
            <x v="0"/>
            <x v="1"/>
            <x v="2"/>
            <x v="3"/>
            <x v="4"/>
            <x v="5"/>
            <x v="12"/>
            <x v="13"/>
            <x v="14"/>
          </reference>
        </references>
      </pivotArea>
    </format>
    <format dxfId="184">
      <pivotArea dataOnly="0" labelOnly="1" fieldPosition="0">
        <references count="2">
          <reference field="1" count="1" selected="0">
            <x v="1"/>
          </reference>
          <reference field="2" count="6">
            <x v="6"/>
            <x v="7"/>
            <x v="8"/>
            <x v="9"/>
            <x v="11"/>
            <x v="15"/>
          </reference>
        </references>
      </pivotArea>
    </format>
    <format dxfId="183">
      <pivotArea dataOnly="0" labelOnly="1" fieldPosition="0">
        <references count="2">
          <reference field="1" count="1" selected="0">
            <x v="2"/>
          </reference>
          <reference field="2" count="1">
            <x v="10"/>
          </reference>
        </references>
      </pivotArea>
    </format>
    <format dxfId="182">
      <pivotArea dataOnly="0" labelOnly="1" fieldPosition="0">
        <references count="1">
          <reference field="1" count="0"/>
        </references>
      </pivotArea>
    </format>
    <format dxfId="181">
      <pivotArea dataOnly="0" labelOnly="1" fieldPosition="0">
        <references count="2">
          <reference field="1" count="1" selected="0">
            <x v="0"/>
          </reference>
          <reference field="2" count="9">
            <x v="0"/>
            <x v="1"/>
            <x v="2"/>
            <x v="3"/>
            <x v="4"/>
            <x v="5"/>
            <x v="12"/>
            <x v="13"/>
            <x v="14"/>
          </reference>
        </references>
      </pivotArea>
    </format>
    <format dxfId="180">
      <pivotArea dataOnly="0" labelOnly="1" fieldPosition="0">
        <references count="2">
          <reference field="1" count="1" selected="0">
            <x v="1"/>
          </reference>
          <reference field="2" count="6">
            <x v="6"/>
            <x v="7"/>
            <x v="8"/>
            <x v="9"/>
            <x v="11"/>
            <x v="15"/>
          </reference>
        </references>
      </pivotArea>
    </format>
    <format dxfId="179">
      <pivotArea dataOnly="0" labelOnly="1" fieldPosition="0">
        <references count="2">
          <reference field="1" count="1" selected="0">
            <x v="2"/>
          </reference>
          <reference field="2" count="1">
            <x v="10"/>
          </reference>
        </references>
      </pivotArea>
    </format>
    <format dxfId="178">
      <pivotArea dataOnly="0" labelOnly="1" fieldPosition="0">
        <references count="1">
          <reference field="1" count="1">
            <x v="0"/>
          </reference>
        </references>
      </pivotArea>
    </format>
    <format dxfId="177">
      <pivotArea dataOnly="0" labelOnly="1" fieldPosition="0">
        <references count="1">
          <reference field="1" count="1">
            <x v="1"/>
          </reference>
        </references>
      </pivotArea>
    </format>
    <format dxfId="176">
      <pivotArea dataOnly="0" labelOnly="1" fieldPosition="0">
        <references count="1">
          <reference field="1" count="1">
            <x v="2"/>
          </reference>
        </references>
      </pivotArea>
    </format>
    <format dxfId="175">
      <pivotArea collapsedLevelsAreSubtotals="1" fieldPosition="0">
        <references count="1">
          <reference field="1" count="1">
            <x v="0"/>
          </reference>
        </references>
      </pivotArea>
    </format>
    <format dxfId="174">
      <pivotArea collapsedLevelsAreSubtotals="1" fieldPosition="0">
        <references count="2">
          <reference field="1" count="1" selected="0">
            <x v="0"/>
          </reference>
          <reference field="2" count="9">
            <x v="0"/>
            <x v="1"/>
            <x v="2"/>
            <x v="3"/>
            <x v="4"/>
            <x v="5"/>
            <x v="12"/>
            <x v="13"/>
            <x v="14"/>
          </reference>
        </references>
      </pivotArea>
    </format>
    <format dxfId="173">
      <pivotArea collapsedLevelsAreSubtotals="1" fieldPosition="0">
        <references count="1">
          <reference field="1" count="1">
            <x v="1"/>
          </reference>
        </references>
      </pivotArea>
    </format>
    <format dxfId="172">
      <pivotArea collapsedLevelsAreSubtotals="1" fieldPosition="0">
        <references count="2">
          <reference field="1" count="1" selected="0">
            <x v="1"/>
          </reference>
          <reference field="2" count="6">
            <x v="6"/>
            <x v="7"/>
            <x v="8"/>
            <x v="9"/>
            <x v="11"/>
            <x v="15"/>
          </reference>
        </references>
      </pivotArea>
    </format>
    <format dxfId="171">
      <pivotArea collapsedLevelsAreSubtotals="1" fieldPosition="0">
        <references count="1">
          <reference field="1" count="1">
            <x v="2"/>
          </reference>
        </references>
      </pivotArea>
    </format>
    <format dxfId="170">
      <pivotArea collapsedLevelsAreSubtotals="1" fieldPosition="0">
        <references count="2">
          <reference field="1" count="1" selected="0">
            <x v="2"/>
          </reference>
          <reference field="2" count="1">
            <x v="10"/>
          </reference>
        </references>
      </pivotArea>
    </format>
    <format dxfId="169">
      <pivotArea collapsedLevelsAreSubtotals="1" fieldPosition="0">
        <references count="1">
          <reference field="1" count="1">
            <x v="0"/>
          </reference>
        </references>
      </pivotArea>
    </format>
    <format dxfId="168">
      <pivotArea collapsedLevelsAreSubtotals="1" fieldPosition="0">
        <references count="2">
          <reference field="1" count="1" selected="0">
            <x v="0"/>
          </reference>
          <reference field="2" count="9">
            <x v="0"/>
            <x v="1"/>
            <x v="2"/>
            <x v="3"/>
            <x v="4"/>
            <x v="5"/>
            <x v="12"/>
            <x v="13"/>
            <x v="14"/>
          </reference>
        </references>
      </pivotArea>
    </format>
    <format dxfId="167">
      <pivotArea collapsedLevelsAreSubtotals="1" fieldPosition="0">
        <references count="1">
          <reference field="1" count="1">
            <x v="1"/>
          </reference>
        </references>
      </pivotArea>
    </format>
    <format dxfId="166">
      <pivotArea collapsedLevelsAreSubtotals="1" fieldPosition="0">
        <references count="2">
          <reference field="1" count="1" selected="0">
            <x v="1"/>
          </reference>
          <reference field="2" count="6">
            <x v="6"/>
            <x v="7"/>
            <x v="8"/>
            <x v="9"/>
            <x v="11"/>
            <x v="15"/>
          </reference>
        </references>
      </pivotArea>
    </format>
    <format dxfId="165">
      <pivotArea collapsedLevelsAreSubtotals="1" fieldPosition="0">
        <references count="1">
          <reference field="1" count="1">
            <x v="2"/>
          </reference>
        </references>
      </pivotArea>
    </format>
    <format dxfId="164">
      <pivotArea collapsedLevelsAreSubtotals="1" fieldPosition="0">
        <references count="2">
          <reference field="1" count="1" selected="0">
            <x v="2"/>
          </reference>
          <reference field="2" count="1">
            <x v="10"/>
          </reference>
        </references>
      </pivotArea>
    </format>
    <format dxfId="163">
      <pivotArea type="origin" dataOnly="0" labelOnly="1" outline="0" fieldPosition="0"/>
    </format>
    <format dxfId="162">
      <pivotArea field="10" type="button" dataOnly="0" labelOnly="1" outline="0" axis="axisCol" fieldPosition="0"/>
    </format>
    <format dxfId="161">
      <pivotArea type="topRight" dataOnly="0" labelOnly="1" outline="0" fieldPosition="0"/>
    </format>
    <format dxfId="160">
      <pivotArea field="1" type="button" dataOnly="0" labelOnly="1" outline="0" axis="axisRow" fieldPosition="0"/>
    </format>
    <format dxfId="159">
      <pivotArea dataOnly="0" labelOnly="1" fieldPosition="0">
        <references count="1">
          <reference field="10" count="0"/>
        </references>
      </pivotArea>
    </format>
    <format dxfId="158">
      <pivotArea type="all" dataOnly="0" outline="0" fieldPosition="0"/>
    </format>
    <format dxfId="157">
      <pivotArea outline="0" collapsedLevelsAreSubtotals="1" fieldPosition="0"/>
    </format>
    <format dxfId="156">
      <pivotArea type="origin" dataOnly="0" labelOnly="1" outline="0" fieldPosition="0"/>
    </format>
    <format dxfId="155">
      <pivotArea field="10" type="button" dataOnly="0" labelOnly="1" outline="0" axis="axisCol" fieldPosition="0"/>
    </format>
    <format dxfId="154">
      <pivotArea type="topRight" dataOnly="0" labelOnly="1" outline="0" fieldPosition="0"/>
    </format>
    <format dxfId="153">
      <pivotArea field="1" type="button" dataOnly="0" labelOnly="1" outline="0" axis="axisRow" fieldPosition="0"/>
    </format>
    <format dxfId="152">
      <pivotArea dataOnly="0" labelOnly="1" fieldPosition="0">
        <references count="1">
          <reference field="1" count="0"/>
        </references>
      </pivotArea>
    </format>
    <format dxfId="151">
      <pivotArea dataOnly="0" labelOnly="1" grandRow="1" outline="0" fieldPosition="0"/>
    </format>
    <format dxfId="150">
      <pivotArea dataOnly="0" labelOnly="1" fieldPosition="0">
        <references count="2">
          <reference field="1" count="1" selected="0">
            <x v="0"/>
          </reference>
          <reference field="2" count="9">
            <x v="0"/>
            <x v="1"/>
            <x v="2"/>
            <x v="3"/>
            <x v="4"/>
            <x v="5"/>
            <x v="12"/>
            <x v="13"/>
            <x v="14"/>
          </reference>
        </references>
      </pivotArea>
    </format>
    <format dxfId="149">
      <pivotArea dataOnly="0" labelOnly="1" fieldPosition="0">
        <references count="2">
          <reference field="1" count="1" selected="0">
            <x v="1"/>
          </reference>
          <reference field="2" count="6">
            <x v="6"/>
            <x v="7"/>
            <x v="8"/>
            <x v="9"/>
            <x v="11"/>
            <x v="15"/>
          </reference>
        </references>
      </pivotArea>
    </format>
    <format dxfId="148">
      <pivotArea dataOnly="0" labelOnly="1" fieldPosition="0">
        <references count="2">
          <reference field="1" count="1" selected="0">
            <x v="2"/>
          </reference>
          <reference field="2" count="1">
            <x v="10"/>
          </reference>
        </references>
      </pivotArea>
    </format>
    <format dxfId="147">
      <pivotArea dataOnly="0" labelOnly="1" fieldPosition="0">
        <references count="1">
          <reference field="10" count="0"/>
        </references>
      </pivotArea>
    </format>
  </formats>
  <conditionalFormats count="4">
    <conditionalFormat priority="12">
      <pivotAreas count="3">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1"/>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1"/>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1"/>
            </reference>
          </references>
        </pivotArea>
      </pivotAreas>
    </conditionalFormat>
    <conditionalFormat priority="9">
      <pivotAreas count="6">
        <pivotArea type="data" collapsedLevelsAreSubtotals="1" fieldPosition="0">
          <references count="3">
            <reference field="4294967294" count="1" selected="0">
              <x v="0"/>
            </reference>
            <reference field="1" count="1">
              <x v="0"/>
            </reference>
            <reference field="10" count="1" selected="0">
              <x v="11"/>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1"/>
            </reference>
          </references>
        </pivotArea>
        <pivotArea type="data" collapsedLevelsAreSubtotals="1" fieldPosition="0">
          <references count="3">
            <reference field="4294967294" count="1" selected="0">
              <x v="0"/>
            </reference>
            <reference field="1" count="1">
              <x v="1"/>
            </reference>
            <reference field="10" count="1" selected="0">
              <x v="11"/>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1"/>
            </reference>
          </references>
        </pivotArea>
        <pivotArea type="data" collapsedLevelsAreSubtotals="1" fieldPosition="0">
          <references count="3">
            <reference field="4294967294" count="1" selected="0">
              <x v="0"/>
            </reference>
            <reference field="1" count="1">
              <x v="2"/>
            </reference>
            <reference field="10" count="1" selected="0">
              <x v="11"/>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1"/>
            </reference>
          </references>
        </pivotArea>
      </pivotAreas>
    </conditionalFormat>
    <conditionalFormat priority="8">
      <pivotAreas count="27">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2"/>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3"/>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4"/>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5"/>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6"/>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7"/>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8"/>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19"/>
            </reference>
          </references>
        </pivotArea>
        <pivotArea type="data" collapsedLevelsAreSubtotals="1" fieldPosition="0">
          <references count="4">
            <reference field="4294967294" count="1" selected="0">
              <x v="0"/>
            </reference>
            <reference field="1" count="1" selected="0">
              <x v="0"/>
            </reference>
            <reference field="2" count="8">
              <x v="0"/>
              <x v="2"/>
              <x v="3"/>
              <x v="4"/>
              <x v="5"/>
              <x v="12"/>
              <x v="13"/>
              <x v="14"/>
            </reference>
            <reference field="10" count="1" selected="0">
              <x v="21"/>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2"/>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3"/>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4"/>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5"/>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6"/>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7"/>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8"/>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19"/>
            </reference>
          </references>
        </pivotArea>
        <pivotArea type="data" collapsedLevelsAreSubtotals="1" fieldPosition="0">
          <references count="4">
            <reference field="4294967294" count="1" selected="0">
              <x v="0"/>
            </reference>
            <reference field="1" count="1" selected="0">
              <x v="1"/>
            </reference>
            <reference field="2" count="2">
              <x v="9"/>
              <x v="11"/>
            </reference>
            <reference field="10" count="1" selected="0">
              <x v="21"/>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2"/>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3"/>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4"/>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5"/>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6"/>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7"/>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8"/>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9"/>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21"/>
            </reference>
          </references>
        </pivotArea>
      </pivotAreas>
    </conditionalFormat>
    <conditionalFormat priority="7">
      <pivotAreas count="54">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2"/>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3"/>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4"/>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5"/>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6"/>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7"/>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8"/>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19"/>
            </reference>
          </references>
        </pivotArea>
        <pivotArea type="data" collapsedLevelsAreSubtotals="1" fieldPosition="0">
          <references count="4">
            <reference field="4294967294" count="1" selected="0">
              <x v="0"/>
            </reference>
            <reference field="1" count="1" selected="0">
              <x v="0"/>
            </reference>
            <reference field="2" count="9">
              <x v="0"/>
              <x v="1"/>
              <x v="2"/>
              <x v="3"/>
              <x v="4"/>
              <x v="5"/>
              <x v="12"/>
              <x v="13"/>
              <x v="14"/>
            </reference>
            <reference field="10" count="1" selected="0">
              <x v="21"/>
            </reference>
          </references>
        </pivotArea>
        <pivotArea type="data" collapsedLevelsAreSubtotals="1" fieldPosition="0">
          <references count="3">
            <reference field="4294967294" count="1" selected="0">
              <x v="0"/>
            </reference>
            <reference field="1" count="1">
              <x v="0"/>
            </reference>
            <reference field="10" count="1" selected="0">
              <x v="12"/>
            </reference>
          </references>
        </pivotArea>
        <pivotArea type="data" collapsedLevelsAreSubtotals="1" fieldPosition="0">
          <references count="3">
            <reference field="4294967294" count="1" selected="0">
              <x v="0"/>
            </reference>
            <reference field="1" count="1">
              <x v="0"/>
            </reference>
            <reference field="10" count="1" selected="0">
              <x v="13"/>
            </reference>
          </references>
        </pivotArea>
        <pivotArea type="data" collapsedLevelsAreSubtotals="1" fieldPosition="0">
          <references count="3">
            <reference field="4294967294" count="1" selected="0">
              <x v="0"/>
            </reference>
            <reference field="1" count="1">
              <x v="0"/>
            </reference>
            <reference field="10" count="1" selected="0">
              <x v="14"/>
            </reference>
          </references>
        </pivotArea>
        <pivotArea type="data" collapsedLevelsAreSubtotals="1" fieldPosition="0">
          <references count="3">
            <reference field="4294967294" count="1" selected="0">
              <x v="0"/>
            </reference>
            <reference field="1" count="1">
              <x v="0"/>
            </reference>
            <reference field="10" count="1" selected="0">
              <x v="15"/>
            </reference>
          </references>
        </pivotArea>
        <pivotArea type="data" collapsedLevelsAreSubtotals="1" fieldPosition="0">
          <references count="3">
            <reference field="4294967294" count="1" selected="0">
              <x v="0"/>
            </reference>
            <reference field="1" count="1">
              <x v="0"/>
            </reference>
            <reference field="10" count="1" selected="0">
              <x v="16"/>
            </reference>
          </references>
        </pivotArea>
        <pivotArea type="data" collapsedLevelsAreSubtotals="1" fieldPosition="0">
          <references count="3">
            <reference field="4294967294" count="1" selected="0">
              <x v="0"/>
            </reference>
            <reference field="1" count="1">
              <x v="0"/>
            </reference>
            <reference field="10" count="1" selected="0">
              <x v="17"/>
            </reference>
          </references>
        </pivotArea>
        <pivotArea type="data" collapsedLevelsAreSubtotals="1" fieldPosition="0">
          <references count="3">
            <reference field="4294967294" count="1" selected="0">
              <x v="0"/>
            </reference>
            <reference field="1" count="1">
              <x v="0"/>
            </reference>
            <reference field="10" count="1" selected="0">
              <x v="18"/>
            </reference>
          </references>
        </pivotArea>
        <pivotArea type="data" collapsedLevelsAreSubtotals="1" fieldPosition="0">
          <references count="3">
            <reference field="4294967294" count="1" selected="0">
              <x v="0"/>
            </reference>
            <reference field="1" count="1">
              <x v="0"/>
            </reference>
            <reference field="10" count="1" selected="0">
              <x v="19"/>
            </reference>
          </references>
        </pivotArea>
        <pivotArea type="data" collapsedLevelsAreSubtotals="1" fieldPosition="0">
          <references count="3">
            <reference field="4294967294" count="1" selected="0">
              <x v="0"/>
            </reference>
            <reference field="1" count="1">
              <x v="0"/>
            </reference>
            <reference field="10" count="1" selected="0">
              <x v="21"/>
            </reference>
          </references>
        </pivotArea>
        <pivotArea type="data" collapsedLevelsAreSubtotals="1" fieldPosition="0">
          <references count="3">
            <reference field="4294967294" count="1" selected="0">
              <x v="0"/>
            </reference>
            <reference field="1" count="1">
              <x v="1"/>
            </reference>
            <reference field="10" count="1" selected="0">
              <x v="12"/>
            </reference>
          </references>
        </pivotArea>
        <pivotArea type="data" collapsedLevelsAreSubtotals="1" fieldPosition="0">
          <references count="3">
            <reference field="4294967294" count="1" selected="0">
              <x v="0"/>
            </reference>
            <reference field="1" count="1">
              <x v="1"/>
            </reference>
            <reference field="10" count="1" selected="0">
              <x v="13"/>
            </reference>
          </references>
        </pivotArea>
        <pivotArea type="data" collapsedLevelsAreSubtotals="1" fieldPosition="0">
          <references count="3">
            <reference field="4294967294" count="1" selected="0">
              <x v="0"/>
            </reference>
            <reference field="1" count="1">
              <x v="1"/>
            </reference>
            <reference field="10" count="1" selected="0">
              <x v="14"/>
            </reference>
          </references>
        </pivotArea>
        <pivotArea type="data" collapsedLevelsAreSubtotals="1" fieldPosition="0">
          <references count="3">
            <reference field="4294967294" count="1" selected="0">
              <x v="0"/>
            </reference>
            <reference field="1" count="1">
              <x v="1"/>
            </reference>
            <reference field="10" count="1" selected="0">
              <x v="15"/>
            </reference>
          </references>
        </pivotArea>
        <pivotArea type="data" collapsedLevelsAreSubtotals="1" fieldPosition="0">
          <references count="3">
            <reference field="4294967294" count="1" selected="0">
              <x v="0"/>
            </reference>
            <reference field="1" count="1">
              <x v="1"/>
            </reference>
            <reference field="10" count="1" selected="0">
              <x v="16"/>
            </reference>
          </references>
        </pivotArea>
        <pivotArea type="data" collapsedLevelsAreSubtotals="1" fieldPosition="0">
          <references count="3">
            <reference field="4294967294" count="1" selected="0">
              <x v="0"/>
            </reference>
            <reference field="1" count="1">
              <x v="1"/>
            </reference>
            <reference field="10" count="1" selected="0">
              <x v="17"/>
            </reference>
          </references>
        </pivotArea>
        <pivotArea type="data" collapsedLevelsAreSubtotals="1" fieldPosition="0">
          <references count="3">
            <reference field="4294967294" count="1" selected="0">
              <x v="0"/>
            </reference>
            <reference field="1" count="1">
              <x v="1"/>
            </reference>
            <reference field="10" count="1" selected="0">
              <x v="18"/>
            </reference>
          </references>
        </pivotArea>
        <pivotArea type="data" collapsedLevelsAreSubtotals="1" fieldPosition="0">
          <references count="3">
            <reference field="4294967294" count="1" selected="0">
              <x v="0"/>
            </reference>
            <reference field="1" count="1">
              <x v="1"/>
            </reference>
            <reference field="10" count="1" selected="0">
              <x v="19"/>
            </reference>
          </references>
        </pivotArea>
        <pivotArea type="data" collapsedLevelsAreSubtotals="1" fieldPosition="0">
          <references count="3">
            <reference field="4294967294" count="1" selected="0">
              <x v="0"/>
            </reference>
            <reference field="1" count="1">
              <x v="1"/>
            </reference>
            <reference field="10" count="1" selected="0">
              <x v="21"/>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2"/>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3"/>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4"/>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5"/>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6"/>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7"/>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8"/>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19"/>
            </reference>
          </references>
        </pivotArea>
        <pivotArea type="data" collapsedLevelsAreSubtotals="1" fieldPosition="0">
          <references count="4">
            <reference field="4294967294" count="1" selected="0">
              <x v="0"/>
            </reference>
            <reference field="1" count="1" selected="0">
              <x v="1"/>
            </reference>
            <reference field="2" count="6">
              <x v="6"/>
              <x v="7"/>
              <x v="8"/>
              <x v="9"/>
              <x v="11"/>
              <x v="15"/>
            </reference>
            <reference field="10" count="1" selected="0">
              <x v="21"/>
            </reference>
          </references>
        </pivotArea>
        <pivotArea type="data" collapsedLevelsAreSubtotals="1" fieldPosition="0">
          <references count="3">
            <reference field="4294967294" count="1" selected="0">
              <x v="0"/>
            </reference>
            <reference field="1" count="1">
              <x v="2"/>
            </reference>
            <reference field="10" count="1" selected="0">
              <x v="12"/>
            </reference>
          </references>
        </pivotArea>
        <pivotArea type="data" collapsedLevelsAreSubtotals="1" fieldPosition="0">
          <references count="3">
            <reference field="4294967294" count="1" selected="0">
              <x v="0"/>
            </reference>
            <reference field="1" count="1">
              <x v="2"/>
            </reference>
            <reference field="10" count="1" selected="0">
              <x v="13"/>
            </reference>
          </references>
        </pivotArea>
        <pivotArea type="data" collapsedLevelsAreSubtotals="1" fieldPosition="0">
          <references count="3">
            <reference field="4294967294" count="1" selected="0">
              <x v="0"/>
            </reference>
            <reference field="1" count="1">
              <x v="2"/>
            </reference>
            <reference field="10" count="1" selected="0">
              <x v="14"/>
            </reference>
          </references>
        </pivotArea>
        <pivotArea type="data" collapsedLevelsAreSubtotals="1" fieldPosition="0">
          <references count="3">
            <reference field="4294967294" count="1" selected="0">
              <x v="0"/>
            </reference>
            <reference field="1" count="1">
              <x v="2"/>
            </reference>
            <reference field="10" count="1" selected="0">
              <x v="15"/>
            </reference>
          </references>
        </pivotArea>
        <pivotArea type="data" collapsedLevelsAreSubtotals="1" fieldPosition="0">
          <references count="3">
            <reference field="4294967294" count="1" selected="0">
              <x v="0"/>
            </reference>
            <reference field="1" count="1">
              <x v="2"/>
            </reference>
            <reference field="10" count="1" selected="0">
              <x v="16"/>
            </reference>
          </references>
        </pivotArea>
        <pivotArea type="data" collapsedLevelsAreSubtotals="1" fieldPosition="0">
          <references count="3">
            <reference field="4294967294" count="1" selected="0">
              <x v="0"/>
            </reference>
            <reference field="1" count="1">
              <x v="2"/>
            </reference>
            <reference field="10" count="1" selected="0">
              <x v="17"/>
            </reference>
          </references>
        </pivotArea>
        <pivotArea type="data" collapsedLevelsAreSubtotals="1" fieldPosition="0">
          <references count="3">
            <reference field="4294967294" count="1" selected="0">
              <x v="0"/>
            </reference>
            <reference field="1" count="1">
              <x v="2"/>
            </reference>
            <reference field="10" count="1" selected="0">
              <x v="18"/>
            </reference>
          </references>
        </pivotArea>
        <pivotArea type="data" collapsedLevelsAreSubtotals="1" fieldPosition="0">
          <references count="3">
            <reference field="4294967294" count="1" selected="0">
              <x v="0"/>
            </reference>
            <reference field="1" count="1">
              <x v="2"/>
            </reference>
            <reference field="10" count="1" selected="0">
              <x v="19"/>
            </reference>
          </references>
        </pivotArea>
        <pivotArea type="data" collapsedLevelsAreSubtotals="1" fieldPosition="0">
          <references count="3">
            <reference field="4294967294" count="1" selected="0">
              <x v="0"/>
            </reference>
            <reference field="1" count="1">
              <x v="2"/>
            </reference>
            <reference field="10" count="1" selected="0">
              <x v="21"/>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2"/>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3"/>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4"/>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5"/>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6"/>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7"/>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8"/>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19"/>
            </reference>
          </references>
        </pivotArea>
        <pivotArea type="data" collapsedLevelsAreSubtotals="1" fieldPosition="0">
          <references count="4">
            <reference field="4294967294" count="1" selected="0">
              <x v="0"/>
            </reference>
            <reference field="1" count="1" selected="0">
              <x v="2"/>
            </reference>
            <reference field="2" count="1">
              <x v="10"/>
            </reference>
            <reference field="10" count="1" selected="0">
              <x v="21"/>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C0F95453-FA69-4B7C-91BD-8A7E49A301F4}" name="PivotTable2" cacheId="63"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B6:L17" firstHeaderRow="1" firstDataRow="2" firstDataCol="1" rowPageCount="1" colPageCount="1"/>
  <pivotFields count="11">
    <pivotField dataField="1" showAll="0"/>
    <pivotField showAll="0"/>
    <pivotField showAll="0">
      <items count="20">
        <item x="2"/>
        <item x="0"/>
        <item x="3"/>
        <item x="4"/>
        <item x="16"/>
        <item x="14"/>
        <item x="10"/>
        <item x="9"/>
        <item x="6"/>
        <item x="13"/>
        <item x="11"/>
        <item x="12"/>
        <item m="1" x="18"/>
        <item m="1" x="17"/>
        <item x="1"/>
        <item x="5"/>
        <item x="7"/>
        <item x="8"/>
        <item x="15"/>
        <item t="default"/>
      </items>
    </pivotField>
    <pivotField axis="axisPage" multipleItemSelectionAllowed="1" showAll="0">
      <items count="4">
        <item x="0"/>
        <item h="1" x="1"/>
        <item m="1" x="2"/>
        <item t="default"/>
      </items>
    </pivotField>
    <pivotField showAll="0"/>
    <pivotField axis="axisRow" showAll="0" defaultSubtotal="0">
      <items count="12">
        <item x="8"/>
        <item x="3"/>
        <item x="4"/>
        <item x="0"/>
        <item x="2"/>
        <item x="1"/>
        <item x="5"/>
        <item m="1" x="11"/>
        <item x="7"/>
        <item x="6"/>
        <item m="1" x="10"/>
        <item m="1" x="9"/>
      </items>
    </pivotField>
    <pivotField showAll="0"/>
    <pivotField showAll="0"/>
    <pivotField showAll="0"/>
    <pivotField showAll="0"/>
    <pivotField axis="axisCol" showAll="0">
      <items count="23">
        <item h="1" x="11"/>
        <item h="1" x="18"/>
        <item h="1" x="16"/>
        <item h="1" x="21"/>
        <item h="1" x="15"/>
        <item h="1" x="13"/>
        <item h="1" x="17"/>
        <item h="1" x="20"/>
        <item h="1" x="3"/>
        <item h="1" x="19"/>
        <item h="1" x="12"/>
        <item x="8"/>
        <item x="4"/>
        <item x="6"/>
        <item x="10"/>
        <item x="9"/>
        <item x="0"/>
        <item x="5"/>
        <item x="1"/>
        <item x="2"/>
        <item h="1" x="14"/>
        <item x="7"/>
        <item t="default"/>
      </items>
    </pivotField>
  </pivotFields>
  <rowFields count="1">
    <field x="5"/>
  </rowFields>
  <rowItems count="10">
    <i>
      <x/>
    </i>
    <i>
      <x v="1"/>
    </i>
    <i>
      <x v="2"/>
    </i>
    <i>
      <x v="3"/>
    </i>
    <i>
      <x v="4"/>
    </i>
    <i>
      <x v="5"/>
    </i>
    <i>
      <x v="6"/>
    </i>
    <i>
      <x v="8"/>
    </i>
    <i>
      <x v="9"/>
    </i>
    <i t="grand">
      <x/>
    </i>
  </rowItems>
  <colFields count="1">
    <field x="10"/>
  </colFields>
  <colItems count="10">
    <i>
      <x v="11"/>
    </i>
    <i>
      <x v="12"/>
    </i>
    <i>
      <x v="13"/>
    </i>
    <i>
      <x v="14"/>
    </i>
    <i>
      <x v="15"/>
    </i>
    <i>
      <x v="16"/>
    </i>
    <i>
      <x v="17"/>
    </i>
    <i>
      <x v="18"/>
    </i>
    <i>
      <x v="19"/>
    </i>
    <i>
      <x v="21"/>
    </i>
  </colItems>
  <pageFields count="1">
    <pageField fld="3" hier="-1"/>
  </pageFields>
  <dataFields count="1">
    <dataField name="Count of Company" fld="0" subtotal="count" baseField="0" baseItem="0"/>
  </dataFields>
  <formats count="23">
    <format dxfId="225">
      <pivotArea field="2" type="button" dataOnly="0" labelOnly="1" outline="0"/>
    </format>
    <format dxfId="224">
      <pivotArea dataOnly="0" labelOnly="1" outline="0" axis="axisValues" fieldPosition="0"/>
    </format>
    <format dxfId="223">
      <pivotArea type="origin" dataOnly="0" labelOnly="1" outline="0" fieldPosition="0"/>
    </format>
    <format dxfId="222">
      <pivotArea field="5" type="button" dataOnly="0" labelOnly="1" outline="0" axis="axisRow" fieldPosition="0"/>
    </format>
    <format dxfId="221">
      <pivotArea outline="0" collapsedLevelsAreSubtotals="1" fieldPosition="0"/>
    </format>
    <format dxfId="220">
      <pivotArea dataOnly="0" labelOnly="1" outline="0" fieldPosition="0">
        <references count="1">
          <reference field="3" count="0"/>
        </references>
      </pivotArea>
    </format>
    <format dxfId="219">
      <pivotArea field="10" type="button" dataOnly="0" labelOnly="1" outline="0" axis="axisCol" fieldPosition="0"/>
    </format>
    <format dxfId="218">
      <pivotArea type="topRight" dataOnly="0" labelOnly="1" outline="0" fieldPosition="0"/>
    </format>
    <format dxfId="217">
      <pivotArea dataOnly="0" labelOnly="1" fieldPosition="0">
        <references count="1">
          <reference field="10" count="0"/>
        </references>
      </pivotArea>
    </format>
    <format dxfId="216">
      <pivotArea type="origin" dataOnly="0" labelOnly="1" outline="0" fieldPosition="0"/>
    </format>
    <format dxfId="215">
      <pivotArea field="10" type="button" dataOnly="0" labelOnly="1" outline="0" axis="axisCol" fieldPosition="0"/>
    </format>
    <format dxfId="214">
      <pivotArea type="topRight" dataOnly="0" labelOnly="1" outline="0" fieldPosition="0"/>
    </format>
    <format dxfId="213">
      <pivotArea field="5" type="button" dataOnly="0" labelOnly="1" outline="0" axis="axisRow" fieldPosition="0"/>
    </format>
    <format dxfId="212">
      <pivotArea dataOnly="0" labelOnly="1" fieldPosition="0">
        <references count="1">
          <reference field="10" count="0"/>
        </references>
      </pivotArea>
    </format>
    <format dxfId="211">
      <pivotArea type="all" dataOnly="0" outline="0" fieldPosition="0"/>
    </format>
    <format dxfId="210">
      <pivotArea outline="0" collapsedLevelsAreSubtotals="1" fieldPosition="0"/>
    </format>
    <format dxfId="209">
      <pivotArea type="origin" dataOnly="0" labelOnly="1" outline="0" fieldPosition="0"/>
    </format>
    <format dxfId="208">
      <pivotArea field="10" type="button" dataOnly="0" labelOnly="1" outline="0" axis="axisCol" fieldPosition="0"/>
    </format>
    <format dxfId="207">
      <pivotArea type="topRight" dataOnly="0" labelOnly="1" outline="0" fieldPosition="0"/>
    </format>
    <format dxfId="206">
      <pivotArea field="5" type="button" dataOnly="0" labelOnly="1" outline="0" axis="axisRow" fieldPosition="0"/>
    </format>
    <format dxfId="205">
      <pivotArea dataOnly="0" labelOnly="1" fieldPosition="0">
        <references count="1">
          <reference field="5" count="0"/>
        </references>
      </pivotArea>
    </format>
    <format dxfId="204">
      <pivotArea dataOnly="0" labelOnly="1" grandRow="1" outline="0" fieldPosition="0"/>
    </format>
    <format dxfId="203">
      <pivotArea dataOnly="0" labelOnly="1" fieldPosition="0">
        <references count="1">
          <reference field="10"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A29A4A51-B463-4F5A-920B-E42C9F9C4C8F}" name="PivotTable10" cacheId="63"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chartFormat="1">
  <location ref="B24:L35" firstHeaderRow="1" firstDataRow="2" firstDataCol="1" rowPageCount="1" colPageCount="1"/>
  <pivotFields count="11">
    <pivotField dataField="1" showAll="0"/>
    <pivotField showAll="0"/>
    <pivotField showAll="0">
      <items count="20">
        <item x="2"/>
        <item x="0"/>
        <item x="3"/>
        <item x="4"/>
        <item x="16"/>
        <item x="14"/>
        <item x="10"/>
        <item x="9"/>
        <item x="6"/>
        <item x="13"/>
        <item x="11"/>
        <item x="12"/>
        <item m="1" x="18"/>
        <item m="1" x="17"/>
        <item x="1"/>
        <item x="5"/>
        <item x="7"/>
        <item x="8"/>
        <item x="15"/>
        <item t="default"/>
      </items>
    </pivotField>
    <pivotField axis="axisPage" multipleItemSelectionAllowed="1" showAll="0">
      <items count="4">
        <item x="0"/>
        <item h="1" x="1"/>
        <item m="1" x="2"/>
        <item t="default"/>
      </items>
    </pivotField>
    <pivotField showAll="0"/>
    <pivotField axis="axisRow" showAll="0" defaultSubtotal="0">
      <items count="12">
        <item x="8"/>
        <item x="3"/>
        <item x="4"/>
        <item x="0"/>
        <item x="2"/>
        <item x="1"/>
        <item x="5"/>
        <item m="1" x="11"/>
        <item x="7"/>
        <item x="6"/>
        <item m="1" x="10"/>
        <item m="1" x="9"/>
      </items>
    </pivotField>
    <pivotField showAll="0"/>
    <pivotField showAll="0"/>
    <pivotField showAll="0"/>
    <pivotField showAll="0"/>
    <pivotField axis="axisCol" showAll="0">
      <items count="23">
        <item h="1" x="11"/>
        <item h="1" x="18"/>
        <item h="1" x="16"/>
        <item h="1" x="21"/>
        <item h="1" x="15"/>
        <item h="1" x="13"/>
        <item h="1" x="17"/>
        <item h="1" x="20"/>
        <item h="1" x="3"/>
        <item h="1" x="19"/>
        <item h="1" x="12"/>
        <item x="8"/>
        <item x="4"/>
        <item x="6"/>
        <item x="10"/>
        <item x="9"/>
        <item x="0"/>
        <item x="5"/>
        <item x="1"/>
        <item x="2"/>
        <item h="1" x="14"/>
        <item x="7"/>
        <item t="default"/>
      </items>
    </pivotField>
  </pivotFields>
  <rowFields count="1">
    <field x="5"/>
  </rowFields>
  <rowItems count="10">
    <i>
      <x/>
    </i>
    <i>
      <x v="1"/>
    </i>
    <i>
      <x v="2"/>
    </i>
    <i>
      <x v="3"/>
    </i>
    <i>
      <x v="4"/>
    </i>
    <i>
      <x v="5"/>
    </i>
    <i>
      <x v="6"/>
    </i>
    <i>
      <x v="8"/>
    </i>
    <i>
      <x v="9"/>
    </i>
    <i t="grand">
      <x/>
    </i>
  </rowItems>
  <colFields count="1">
    <field x="10"/>
  </colFields>
  <colItems count="10">
    <i>
      <x v="11"/>
    </i>
    <i>
      <x v="12"/>
    </i>
    <i>
      <x v="13"/>
    </i>
    <i>
      <x v="14"/>
    </i>
    <i>
      <x v="15"/>
    </i>
    <i>
      <x v="16"/>
    </i>
    <i>
      <x v="17"/>
    </i>
    <i>
      <x v="18"/>
    </i>
    <i>
      <x v="19"/>
    </i>
    <i>
      <x v="21"/>
    </i>
  </colItems>
  <pageFields count="1">
    <pageField fld="3" hier="-1"/>
  </pageFields>
  <dataFields count="1">
    <dataField name="Count of Company" fld="0" subtotal="count" showDataAs="percentOfCol" baseField="0" baseItem="0" numFmtId="9"/>
  </dataFields>
  <formats count="26">
    <format dxfId="251">
      <pivotArea field="2" type="button" dataOnly="0" labelOnly="1" outline="0"/>
    </format>
    <format dxfId="250">
      <pivotArea dataOnly="0" labelOnly="1" outline="0" axis="axisValues" fieldPosition="0"/>
    </format>
    <format dxfId="249">
      <pivotArea dataOnly="0" labelOnly="1" outline="0" fieldPosition="0">
        <references count="1">
          <reference field="3" count="0"/>
        </references>
      </pivotArea>
    </format>
    <format dxfId="248">
      <pivotArea type="origin" dataOnly="0" labelOnly="1" outline="0" fieldPosition="0"/>
    </format>
    <format dxfId="247">
      <pivotArea field="10" type="button" dataOnly="0" labelOnly="1" outline="0" axis="axisCol" fieldPosition="0"/>
    </format>
    <format dxfId="246">
      <pivotArea type="topRight" dataOnly="0" labelOnly="1" outline="0" fieldPosition="0"/>
    </format>
    <format dxfId="245">
      <pivotArea field="5" type="button" dataOnly="0" labelOnly="1" outline="0" axis="axisRow" fieldPosition="0"/>
    </format>
    <format dxfId="244">
      <pivotArea dataOnly="0" labelOnly="1" fieldPosition="0">
        <references count="1">
          <reference field="10" count="0"/>
        </references>
      </pivotArea>
    </format>
    <format dxfId="243">
      <pivotArea outline="0" collapsedLevelsAreSubtotals="1" fieldPosition="0"/>
    </format>
    <format dxfId="242">
      <pivotArea outline="0" collapsedLevelsAreSubtotals="1" fieldPosition="0"/>
    </format>
    <format dxfId="241">
      <pivotArea outline="0" fieldPosition="0">
        <references count="1">
          <reference field="4294967294" count="1">
            <x v="0"/>
          </reference>
        </references>
      </pivotArea>
    </format>
    <format dxfId="240">
      <pivotArea outline="0" collapsedLevelsAreSubtotals="1" fieldPosition="0"/>
    </format>
    <format dxfId="239">
      <pivotArea type="origin" dataOnly="0" labelOnly="1" outline="0" fieldPosition="0"/>
    </format>
    <format dxfId="238">
      <pivotArea field="10" type="button" dataOnly="0" labelOnly="1" outline="0" axis="axisCol" fieldPosition="0"/>
    </format>
    <format dxfId="237">
      <pivotArea type="topRight" dataOnly="0" labelOnly="1" outline="0" fieldPosition="0"/>
    </format>
    <format dxfId="236">
      <pivotArea field="5" type="button" dataOnly="0" labelOnly="1" outline="0" axis="axisRow" fieldPosition="0"/>
    </format>
    <format dxfId="235">
      <pivotArea dataOnly="0" labelOnly="1" fieldPosition="0">
        <references count="1">
          <reference field="10" count="0"/>
        </references>
      </pivotArea>
    </format>
    <format dxfId="234">
      <pivotArea type="all" dataOnly="0" outline="0" fieldPosition="0"/>
    </format>
    <format dxfId="233">
      <pivotArea outline="0" collapsedLevelsAreSubtotals="1" fieldPosition="0"/>
    </format>
    <format dxfId="232">
      <pivotArea type="origin" dataOnly="0" labelOnly="1" outline="0" fieldPosition="0"/>
    </format>
    <format dxfId="231">
      <pivotArea field="10" type="button" dataOnly="0" labelOnly="1" outline="0" axis="axisCol" fieldPosition="0"/>
    </format>
    <format dxfId="230">
      <pivotArea type="topRight" dataOnly="0" labelOnly="1" outline="0" fieldPosition="0"/>
    </format>
    <format dxfId="229">
      <pivotArea field="5" type="button" dataOnly="0" labelOnly="1" outline="0" axis="axisRow" fieldPosition="0"/>
    </format>
    <format dxfId="228">
      <pivotArea dataOnly="0" labelOnly="1" fieldPosition="0">
        <references count="1">
          <reference field="5" count="0"/>
        </references>
      </pivotArea>
    </format>
    <format dxfId="227">
      <pivotArea dataOnly="0" labelOnly="1" grandRow="1" outline="0" fieldPosition="0"/>
    </format>
    <format dxfId="226">
      <pivotArea dataOnly="0" labelOnly="1" fieldPosition="0">
        <references count="1">
          <reference field="10" count="0"/>
        </references>
      </pivotArea>
    </format>
  </formats>
  <conditionalFormats count="1">
    <conditionalFormat priority="13">
      <pivotAreas count="1">
        <pivotArea type="data" collapsedLevelsAreSubtotals="1" fieldPosition="0">
          <references count="2">
            <reference field="4294967294" count="1" selected="0">
              <x v="0"/>
            </reference>
            <reference field="5" count="9">
              <x v="0"/>
              <x v="1"/>
              <x v="2"/>
              <x v="3"/>
              <x v="4"/>
              <x v="5"/>
              <x v="6"/>
              <x v="7"/>
              <x v="9"/>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DA97F5-7909-429B-BBD0-1AC123530A92}" name="PivotTable4" cacheId="6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T6:U10" firstHeaderRow="1" firstDataRow="1" firstDataCol="1" rowPageCount="1" colPageCount="1"/>
  <pivotFields count="30">
    <pivotField dataField="1" showAll="0"/>
    <pivotField showAll="0"/>
    <pivotField showAll="0">
      <items count="19">
        <item x="2"/>
        <item x="0"/>
        <item x="3"/>
        <item x="4"/>
        <item x="16"/>
        <item x="14"/>
        <item x="10"/>
        <item x="9"/>
        <item x="6"/>
        <item x="13"/>
        <item x="11"/>
        <item x="12"/>
        <item m="1" x="17"/>
        <item x="1"/>
        <item x="5"/>
        <item x="7"/>
        <item x="8"/>
        <item x="15"/>
        <item t="default"/>
      </items>
    </pivotField>
    <pivotField axis="axisPage" multipleItemSelectionAllowed="1" showAll="0">
      <items count="4">
        <item x="0"/>
        <item h="1" x="1"/>
        <item m="1" x="2"/>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m="1" x="3"/>
        <item t="default"/>
      </items>
    </pivotField>
  </pivotFields>
  <rowFields count="1">
    <field x="29"/>
  </rowFields>
  <rowItems count="4">
    <i>
      <x/>
    </i>
    <i>
      <x v="1"/>
    </i>
    <i>
      <x v="2"/>
    </i>
    <i t="grand">
      <x/>
    </i>
  </rowItems>
  <colItems count="1">
    <i/>
  </colItems>
  <pageFields count="1">
    <pageField fld="3" hier="-1"/>
  </pageFields>
  <dataFields count="1">
    <dataField name="Count of Company" fld="0" subtotal="count" baseField="0" baseItem="0"/>
  </dataFields>
  <formats count="11">
    <format dxfId="957">
      <pivotArea field="2" type="button" dataOnly="0" labelOnly="1" outline="0"/>
    </format>
    <format dxfId="956">
      <pivotArea dataOnly="0" labelOnly="1" outline="0" axis="axisValues" fieldPosition="0"/>
    </format>
    <format dxfId="955">
      <pivotArea field="29" type="button" dataOnly="0" labelOnly="1" outline="0" axis="axisRow" fieldPosition="0"/>
    </format>
    <format dxfId="954">
      <pivotArea type="all" dataOnly="0" outline="0" fieldPosition="0"/>
    </format>
    <format dxfId="953">
      <pivotArea outline="0" collapsedLevelsAreSubtotals="1" fieldPosition="0"/>
    </format>
    <format dxfId="952">
      <pivotArea field="29" type="button" dataOnly="0" labelOnly="1" outline="0" axis="axisRow" fieldPosition="0"/>
    </format>
    <format dxfId="951">
      <pivotArea dataOnly="0" labelOnly="1" fieldPosition="0">
        <references count="1">
          <reference field="29" count="0"/>
        </references>
      </pivotArea>
    </format>
    <format dxfId="950">
      <pivotArea dataOnly="0" labelOnly="1" grandRow="1" outline="0" fieldPosition="0"/>
    </format>
    <format dxfId="949">
      <pivotArea dataOnly="0" labelOnly="1" outline="0" axis="axisValues" fieldPosition="0"/>
    </format>
    <format dxfId="948">
      <pivotArea grandRow="1" outline="0" collapsedLevelsAreSubtotals="1" fieldPosition="0"/>
    </format>
    <format dxfId="947">
      <pivotArea dataOnly="0" labelOnly="1" grandRow="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610414D4-971F-41FC-ADEB-6679C0C108F5}" name="PivotTable8" cacheId="63"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B97:L109" firstHeaderRow="1" firstDataRow="2" firstDataCol="1" rowPageCount="1" colPageCount="1"/>
  <pivotFields count="11">
    <pivotField dataField="1" showAll="0"/>
    <pivotField showAll="0"/>
    <pivotField showAll="0">
      <items count="20">
        <item x="0"/>
        <item x="2"/>
        <item x="3"/>
        <item x="4"/>
        <item x="6"/>
        <item x="9"/>
        <item x="10"/>
        <item x="11"/>
        <item x="13"/>
        <item x="14"/>
        <item x="16"/>
        <item x="12"/>
        <item m="1" x="18"/>
        <item m="1" x="17"/>
        <item x="1"/>
        <item x="5"/>
        <item x="7"/>
        <item x="8"/>
        <item x="15"/>
        <item t="default"/>
      </items>
    </pivotField>
    <pivotField axis="axisPage" multipleItemSelectionAllowed="1" showAll="0">
      <items count="4">
        <item x="0"/>
        <item h="1" x="1"/>
        <item m="1" x="2"/>
        <item t="default"/>
      </items>
    </pivotField>
    <pivotField showAll="0"/>
    <pivotField showAll="0" defaultSubtotal="0">
      <items count="12">
        <item x="8"/>
        <item x="3"/>
        <item x="4"/>
        <item x="0"/>
        <item x="2"/>
        <item x="1"/>
        <item x="5"/>
        <item m="1" x="11"/>
        <item x="6"/>
        <item m="1" x="10"/>
        <item m="1" x="9"/>
        <item x="7"/>
      </items>
    </pivotField>
    <pivotField showAll="0"/>
    <pivotField axis="axisRow" showAll="0">
      <items count="14">
        <item x="3"/>
        <item x="0"/>
        <item m="1" x="12"/>
        <item x="8"/>
        <item m="1" x="11"/>
        <item x="5"/>
        <item x="9"/>
        <item x="6"/>
        <item x="4"/>
        <item x="2"/>
        <item x="1"/>
        <item x="7"/>
        <item m="1" x="10"/>
        <item t="default"/>
      </items>
    </pivotField>
    <pivotField showAll="0"/>
    <pivotField showAll="0"/>
    <pivotField axis="axisCol" showAll="0">
      <items count="23">
        <item h="1" x="11"/>
        <item h="1" x="18"/>
        <item h="1" x="16"/>
        <item h="1" x="21"/>
        <item h="1" x="15"/>
        <item h="1" x="13"/>
        <item h="1" x="17"/>
        <item h="1" x="20"/>
        <item h="1" x="3"/>
        <item h="1" x="19"/>
        <item h="1" x="12"/>
        <item x="8"/>
        <item x="4"/>
        <item x="6"/>
        <item x="10"/>
        <item x="9"/>
        <item x="0"/>
        <item x="5"/>
        <item x="1"/>
        <item x="2"/>
        <item h="1" x="14"/>
        <item x="7"/>
        <item t="default"/>
      </items>
    </pivotField>
  </pivotFields>
  <rowFields count="1">
    <field x="7"/>
  </rowFields>
  <rowItems count="11">
    <i>
      <x/>
    </i>
    <i>
      <x v="1"/>
    </i>
    <i>
      <x v="3"/>
    </i>
    <i>
      <x v="5"/>
    </i>
    <i>
      <x v="6"/>
    </i>
    <i>
      <x v="7"/>
    </i>
    <i>
      <x v="8"/>
    </i>
    <i>
      <x v="9"/>
    </i>
    <i>
      <x v="10"/>
    </i>
    <i>
      <x v="11"/>
    </i>
    <i t="grand">
      <x/>
    </i>
  </rowItems>
  <colFields count="1">
    <field x="10"/>
  </colFields>
  <colItems count="10">
    <i>
      <x v="11"/>
    </i>
    <i>
      <x v="12"/>
    </i>
    <i>
      <x v="13"/>
    </i>
    <i>
      <x v="14"/>
    </i>
    <i>
      <x v="15"/>
    </i>
    <i>
      <x v="16"/>
    </i>
    <i>
      <x v="17"/>
    </i>
    <i>
      <x v="18"/>
    </i>
    <i>
      <x v="19"/>
    </i>
    <i>
      <x v="21"/>
    </i>
  </colItems>
  <pageFields count="1">
    <pageField fld="3" hier="-1"/>
  </pageFields>
  <dataFields count="1">
    <dataField name="Count of Company" fld="0" subtotal="count" showDataAs="percentOfCol" baseField="0" baseItem="0" numFmtId="9"/>
  </dataFields>
  <formats count="32">
    <format dxfId="283">
      <pivotArea field="2" type="button" dataOnly="0" labelOnly="1" outline="0"/>
    </format>
    <format dxfId="282">
      <pivotArea dataOnly="0" labelOnly="1" outline="0" axis="axisValues" fieldPosition="0"/>
    </format>
    <format dxfId="281">
      <pivotArea field="5" type="button" dataOnly="0" labelOnly="1" outline="0"/>
    </format>
    <format dxfId="280">
      <pivotArea outline="0" collapsedLevelsAreSubtotals="1" fieldPosition="0"/>
    </format>
    <format dxfId="279">
      <pivotArea dataOnly="0" labelOnly="1" outline="0" fieldPosition="0">
        <references count="1">
          <reference field="3" count="0"/>
        </references>
      </pivotArea>
    </format>
    <format dxfId="278">
      <pivotArea field="10" type="button" dataOnly="0" labelOnly="1" outline="0" axis="axisCol" fieldPosition="0"/>
    </format>
    <format dxfId="277">
      <pivotArea type="topRight" dataOnly="0" labelOnly="1" outline="0" fieldPosition="0"/>
    </format>
    <format dxfId="276">
      <pivotArea dataOnly="0" labelOnly="1" fieldPosition="0">
        <references count="1">
          <reference field="10" count="0"/>
        </references>
      </pivotArea>
    </format>
    <format dxfId="275">
      <pivotArea outline="0" fieldPosition="0">
        <references count="1">
          <reference field="4294967294" count="1">
            <x v="0"/>
          </reference>
        </references>
      </pivotArea>
    </format>
    <format dxfId="274">
      <pivotArea grandRow="1" outline="0" collapsedLevelsAreSubtotals="1" fieldPosition="0"/>
    </format>
    <format dxfId="273">
      <pivotArea outline="0" collapsedLevelsAreSubtotals="1" fieldPosition="0"/>
    </format>
    <format dxfId="272">
      <pivotArea type="origin" dataOnly="0" labelOnly="1" outline="0" fieldPosition="0"/>
    </format>
    <format dxfId="271">
      <pivotArea field="7" type="button" dataOnly="0" labelOnly="1" outline="0" axis="axisRow" fieldPosition="0"/>
    </format>
    <format dxfId="270">
      <pivotArea type="origin" dataOnly="0" labelOnly="1" outline="0" fieldPosition="0"/>
    </format>
    <format dxfId="269">
      <pivotArea field="10" type="button" dataOnly="0" labelOnly="1" outline="0" axis="axisCol" fieldPosition="0"/>
    </format>
    <format dxfId="268">
      <pivotArea type="topRight" dataOnly="0" labelOnly="1" outline="0" fieldPosition="0"/>
    </format>
    <format dxfId="267">
      <pivotArea field="7" type="button" dataOnly="0" labelOnly="1" outline="0" axis="axisRow" fieldPosition="0"/>
    </format>
    <format dxfId="266">
      <pivotArea dataOnly="0" labelOnly="1" fieldPosition="0">
        <references count="1">
          <reference field="10" count="0"/>
        </references>
      </pivotArea>
    </format>
    <format dxfId="265">
      <pivotArea type="origin" dataOnly="0" labelOnly="1" outline="0" fieldPosition="0"/>
    </format>
    <format dxfId="264">
      <pivotArea field="10" type="button" dataOnly="0" labelOnly="1" outline="0" axis="axisCol" fieldPosition="0"/>
    </format>
    <format dxfId="263">
      <pivotArea type="topRight" dataOnly="0" labelOnly="1" outline="0" fieldPosition="0"/>
    </format>
    <format dxfId="262">
      <pivotArea field="7" type="button" dataOnly="0" labelOnly="1" outline="0" axis="axisRow" fieldPosition="0"/>
    </format>
    <format dxfId="261">
      <pivotArea dataOnly="0" labelOnly="1" fieldPosition="0">
        <references count="1">
          <reference field="10" count="0"/>
        </references>
      </pivotArea>
    </format>
    <format dxfId="260">
      <pivotArea type="all" dataOnly="0" outline="0" fieldPosition="0"/>
    </format>
    <format dxfId="259">
      <pivotArea outline="0" collapsedLevelsAreSubtotals="1" fieldPosition="0"/>
    </format>
    <format dxfId="258">
      <pivotArea type="origin" dataOnly="0" labelOnly="1" outline="0" fieldPosition="0"/>
    </format>
    <format dxfId="257">
      <pivotArea field="10" type="button" dataOnly="0" labelOnly="1" outline="0" axis="axisCol" fieldPosition="0"/>
    </format>
    <format dxfId="256">
      <pivotArea type="topRight" dataOnly="0" labelOnly="1" outline="0" fieldPosition="0"/>
    </format>
    <format dxfId="255">
      <pivotArea field="7" type="button" dataOnly="0" labelOnly="1" outline="0" axis="axisRow" fieldPosition="0"/>
    </format>
    <format dxfId="254">
      <pivotArea dataOnly="0" labelOnly="1" fieldPosition="0">
        <references count="1">
          <reference field="7" count="0"/>
        </references>
      </pivotArea>
    </format>
    <format dxfId="253">
      <pivotArea dataOnly="0" labelOnly="1" grandRow="1" outline="0" fieldPosition="0"/>
    </format>
    <format dxfId="252">
      <pivotArea dataOnly="0" labelOnly="1" fieldPosition="0">
        <references count="1">
          <reference field="10" count="0"/>
        </references>
      </pivotArea>
    </format>
  </formats>
  <conditionalFormats count="2">
    <conditionalFormat priority="6">
      <pivotAreas count="1">
        <pivotArea type="data" collapsedLevelsAreSubtotals="1" fieldPosition="0">
          <references count="3">
            <reference field="4294967294" count="1" selected="0">
              <x v="0"/>
            </reference>
            <reference field="7" count="10">
              <x v="0"/>
              <x v="1"/>
              <x v="3"/>
              <x v="5"/>
              <x v="6"/>
              <x v="7"/>
              <x v="8"/>
              <x v="9"/>
              <x v="10"/>
              <x v="11"/>
            </reference>
            <reference field="10" count="1" selected="0">
              <x v="11"/>
            </reference>
          </references>
        </pivotArea>
      </pivotAreas>
    </conditionalFormat>
    <conditionalFormat priority="5">
      <pivotAreas count="1">
        <pivotArea type="data" collapsedLevelsAreSubtotals="1" fieldPosition="0">
          <references count="3">
            <reference field="4294967294" count="1" selected="0">
              <x v="0"/>
            </reference>
            <reference field="7" count="10">
              <x v="0"/>
              <x v="1"/>
              <x v="3"/>
              <x v="5"/>
              <x v="6"/>
              <x v="7"/>
              <x v="8"/>
              <x v="9"/>
              <x v="10"/>
              <x v="11"/>
            </reference>
            <reference field="10" count="9" selected="0">
              <x v="12"/>
              <x v="13"/>
              <x v="14"/>
              <x v="15"/>
              <x v="16"/>
              <x v="17"/>
              <x v="18"/>
              <x v="19"/>
              <x v="21"/>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1A51F9B3-B7E9-40FB-BFBC-DACC0E48182C}" name="PivotTable6" cacheId="63" applyNumberFormats="0" applyBorderFormats="0" applyFontFormats="0" applyPatternFormats="0" applyAlignmentFormats="0" applyWidthHeightFormats="1" dataCaption="Values" updatedVersion="6" minRefreshableVersion="3" itemPrintTitles="1" createdVersion="6" indent="0" compact="0" compactData="0" gridDropZones="1" multipleFieldFilters="0">
  <location ref="B6:H22" firstHeaderRow="2" firstDataRow="2" firstDataCol="6" rowPageCount="1" colPageCount="1"/>
  <pivotFields count="11">
    <pivotField axis="axisRow" dataField="1" compact="0" outline="0" showAll="0" defaultSubtotal="0">
      <items count="554">
        <item x="125"/>
        <item x="126"/>
        <item x="127"/>
        <item x="512"/>
        <item x="0"/>
        <item x="128"/>
        <item x="510"/>
        <item x="456"/>
        <item x="129"/>
        <item x="488"/>
        <item x="130"/>
        <item x="403"/>
        <item x="457"/>
        <item x="1"/>
        <item x="131"/>
        <item x="132"/>
        <item x="133"/>
        <item x="493"/>
        <item x="404"/>
        <item x="134"/>
        <item x="405"/>
        <item x="135"/>
        <item x="136"/>
        <item x="494"/>
        <item x="137"/>
        <item x="515"/>
        <item x="138"/>
        <item x="2"/>
        <item x="139"/>
        <item x="140"/>
        <item x="141"/>
        <item x="142"/>
        <item x="143"/>
        <item x="144"/>
        <item x="148"/>
        <item x="458"/>
        <item x="3"/>
        <item x="4"/>
        <item x="511"/>
        <item x="145"/>
        <item x="490"/>
        <item x="146"/>
        <item x="147"/>
        <item x="5"/>
        <item x="459"/>
        <item x="406"/>
        <item x="516"/>
        <item x="149"/>
        <item x="150"/>
        <item x="6"/>
        <item x="7"/>
        <item x="8"/>
        <item x="9"/>
        <item x="151"/>
        <item x="152"/>
        <item x="153"/>
        <item x="517"/>
        <item x="10"/>
        <item x="460"/>
        <item x="11"/>
        <item x="154"/>
        <item x="461"/>
        <item x="156"/>
        <item x="514"/>
        <item x="155"/>
        <item x="157"/>
        <item x="158"/>
        <item x="533"/>
        <item x="495"/>
        <item x="407"/>
        <item x="534"/>
        <item x="159"/>
        <item x="12"/>
        <item x="408"/>
        <item x="160"/>
        <item x="161"/>
        <item x="13"/>
        <item x="14"/>
        <item x="162"/>
        <item x="409"/>
        <item x="410"/>
        <item x="15"/>
        <item x="163"/>
        <item x="411"/>
        <item x="164"/>
        <item x="165"/>
        <item x="166"/>
        <item x="16"/>
        <item x="167"/>
        <item x="412"/>
        <item x="168"/>
        <item x="485"/>
        <item x="169"/>
        <item x="170"/>
        <item x="171"/>
        <item x="413"/>
        <item x="172"/>
        <item x="17"/>
        <item x="173"/>
        <item x="174"/>
        <item x="175"/>
        <item x="176"/>
        <item x="177"/>
        <item x="178"/>
        <item x="535"/>
        <item x="123"/>
        <item x="179"/>
        <item x="462"/>
        <item x="463"/>
        <item x="180"/>
        <item x="181"/>
        <item x="414"/>
        <item x="182"/>
        <item x="183"/>
        <item x="18"/>
        <item x="184"/>
        <item x="19"/>
        <item x="185"/>
        <item x="186"/>
        <item x="20"/>
        <item x="415"/>
        <item x="21"/>
        <item x="22"/>
        <item x="187"/>
        <item x="188"/>
        <item x="189"/>
        <item x="190"/>
        <item x="23"/>
        <item x="191"/>
        <item x="24"/>
        <item x="416"/>
        <item x="192"/>
        <item x="25"/>
        <item x="193"/>
        <item x="194"/>
        <item x="195"/>
        <item x="196"/>
        <item x="26"/>
        <item x="197"/>
        <item x="198"/>
        <item x="464"/>
        <item x="199"/>
        <item x="200"/>
        <item x="518"/>
        <item x="27"/>
        <item x="201"/>
        <item x="202"/>
        <item x="28"/>
        <item x="496"/>
        <item x="417"/>
        <item x="29"/>
        <item x="418"/>
        <item x="497"/>
        <item x="419"/>
        <item x="30"/>
        <item x="420"/>
        <item x="124"/>
        <item x="203"/>
        <item x="204"/>
        <item x="486"/>
        <item x="31"/>
        <item x="32"/>
        <item x="205"/>
        <item x="33"/>
        <item x="421"/>
        <item x="206"/>
        <item x="207"/>
        <item x="208"/>
        <item x="209"/>
        <item x="210"/>
        <item x="34"/>
        <item x="221"/>
        <item x="35"/>
        <item x="36"/>
        <item x="536"/>
        <item x="37"/>
        <item x="422"/>
        <item x="211"/>
        <item x="38"/>
        <item x="39"/>
        <item x="212"/>
        <item x="213"/>
        <item x="40"/>
        <item x="41"/>
        <item x="423"/>
        <item x="214"/>
        <item x="487"/>
        <item x="42"/>
        <item x="483"/>
        <item x="215"/>
        <item x="43"/>
        <item x="44"/>
        <item x="216"/>
        <item x="45"/>
        <item x="465"/>
        <item x="217"/>
        <item x="466"/>
        <item x="467"/>
        <item x="519"/>
        <item x="46"/>
        <item x="47"/>
        <item x="218"/>
        <item x="424"/>
        <item x="468"/>
        <item x="219"/>
        <item x="220"/>
        <item x="425"/>
        <item x="469"/>
        <item x="48"/>
        <item x="532"/>
        <item x="222"/>
        <item x="223"/>
        <item x="224"/>
        <item x="49"/>
        <item x="50"/>
        <item x="498"/>
        <item x="225"/>
        <item x="51"/>
        <item x="520"/>
        <item x="537"/>
        <item x="226"/>
        <item x="227"/>
        <item x="228"/>
        <item x="229"/>
        <item x="52"/>
        <item x="499"/>
        <item x="230"/>
        <item x="426"/>
        <item x="53"/>
        <item x="427"/>
        <item x="470"/>
        <item x="233"/>
        <item x="231"/>
        <item x="234"/>
        <item x="54"/>
        <item x="55"/>
        <item x="232"/>
        <item x="235"/>
        <item x="236"/>
        <item x="237"/>
        <item x="238"/>
        <item x="239"/>
        <item x="56"/>
        <item x="240"/>
        <item x="241"/>
        <item x="509"/>
        <item x="242"/>
        <item x="491"/>
        <item x="244"/>
        <item x="246"/>
        <item x="471"/>
        <item x="243"/>
        <item x="57"/>
        <item x="245"/>
        <item x="247"/>
        <item x="248"/>
        <item x="249"/>
        <item x="250"/>
        <item x="58"/>
        <item x="428"/>
        <item x="251"/>
        <item x="59"/>
        <item x="252"/>
        <item x="521"/>
        <item x="522"/>
        <item x="60"/>
        <item x="472"/>
        <item x="429"/>
        <item x="538"/>
        <item x="61"/>
        <item x="253"/>
        <item x="254"/>
        <item x="255"/>
        <item x="256"/>
        <item x="500"/>
        <item x="259"/>
        <item x="62"/>
        <item x="63"/>
        <item x="257"/>
        <item x="258"/>
        <item x="260"/>
        <item x="261"/>
        <item x="262"/>
        <item x="263"/>
        <item x="64"/>
        <item x="65"/>
        <item x="264"/>
        <item x="265"/>
        <item x="266"/>
        <item x="267"/>
        <item x="268"/>
        <item x="66"/>
        <item x="269"/>
        <item x="270"/>
        <item x="473"/>
        <item x="501"/>
        <item x="67"/>
        <item x="271"/>
        <item x="272"/>
        <item x="430"/>
        <item x="273"/>
        <item x="68"/>
        <item x="274"/>
        <item x="275"/>
        <item x="431"/>
        <item x="69"/>
        <item x="70"/>
        <item x="276"/>
        <item x="277"/>
        <item x="278"/>
        <item x="432"/>
        <item x="279"/>
        <item x="539"/>
        <item x="71"/>
        <item x="280"/>
        <item x="474"/>
        <item x="281"/>
        <item x="73"/>
        <item x="282"/>
        <item x="283"/>
        <item x="284"/>
        <item x="433"/>
        <item x="434"/>
        <item x="72"/>
        <item x="285"/>
        <item x="435"/>
        <item x="540"/>
        <item x="286"/>
        <item x="287"/>
        <item x="288"/>
        <item x="289"/>
        <item x="523"/>
        <item x="290"/>
        <item x="291"/>
        <item x="292"/>
        <item x="74"/>
        <item x="293"/>
        <item x="75"/>
        <item x="76"/>
        <item x="541"/>
        <item x="77"/>
        <item x="78"/>
        <item x="79"/>
        <item x="294"/>
        <item x="295"/>
        <item x="296"/>
        <item x="297"/>
        <item x="80"/>
        <item x="298"/>
        <item x="299"/>
        <item x="436"/>
        <item x="81"/>
        <item x="300"/>
        <item x="437"/>
        <item x="502"/>
        <item x="301"/>
        <item x="503"/>
        <item x="475"/>
        <item x="302"/>
        <item x="303"/>
        <item x="304"/>
        <item x="305"/>
        <item x="306"/>
        <item x="82"/>
        <item x="476"/>
        <item x="307"/>
        <item x="308"/>
        <item x="83"/>
        <item x="309"/>
        <item x="310"/>
        <item x="311"/>
        <item x="84"/>
        <item x="312"/>
        <item x="438"/>
        <item x="313"/>
        <item x="314"/>
        <item x="315"/>
        <item x="87"/>
        <item x="85"/>
        <item x="542"/>
        <item x="439"/>
        <item x="316"/>
        <item x="440"/>
        <item x="317"/>
        <item x="318"/>
        <item x="524"/>
        <item x="319"/>
        <item x="441"/>
        <item x="442"/>
        <item x="86"/>
        <item x="320"/>
        <item x="321"/>
        <item x="322"/>
        <item x="323"/>
        <item x="90"/>
        <item x="543"/>
        <item x="324"/>
        <item x="88"/>
        <item x="325"/>
        <item x="326"/>
        <item x="327"/>
        <item x="89"/>
        <item x="91"/>
        <item x="328"/>
        <item x="544"/>
        <item x="329"/>
        <item x="443"/>
        <item x="92"/>
        <item x="330"/>
        <item x="331"/>
        <item x="332"/>
        <item x="333"/>
        <item x="334"/>
        <item x="335"/>
        <item x="336"/>
        <item x="444"/>
        <item x="93"/>
        <item x="337"/>
        <item x="338"/>
        <item x="339"/>
        <item x="445"/>
        <item x="94"/>
        <item x="340"/>
        <item x="504"/>
        <item x="343"/>
        <item x="95"/>
        <item x="341"/>
        <item x="342"/>
        <item x="446"/>
        <item x="344"/>
        <item x="96"/>
        <item x="489"/>
        <item x="525"/>
        <item x="345"/>
        <item x="346"/>
        <item x="97"/>
        <item x="505"/>
        <item x="484"/>
        <item x="447"/>
        <item x="492"/>
        <item x="448"/>
        <item x="347"/>
        <item x="526"/>
        <item x="545"/>
        <item x="348"/>
        <item x="546"/>
        <item x="349"/>
        <item x="98"/>
        <item x="350"/>
        <item x="351"/>
        <item x="352"/>
        <item x="547"/>
        <item x="99"/>
        <item x="100"/>
        <item x="353"/>
        <item x="354"/>
        <item x="355"/>
        <item x="356"/>
        <item x="357"/>
        <item x="358"/>
        <item x="548"/>
        <item x="101"/>
        <item x="359"/>
        <item x="102"/>
        <item x="477"/>
        <item x="103"/>
        <item x="360"/>
        <item x="104"/>
        <item x="361"/>
        <item x="362"/>
        <item x="478"/>
        <item x="363"/>
        <item x="527"/>
        <item x="528"/>
        <item x="364"/>
        <item x="365"/>
        <item x="479"/>
        <item x="105"/>
        <item x="366"/>
        <item x="106"/>
        <item x="367"/>
        <item x="107"/>
        <item x="372"/>
        <item x="368"/>
        <item x="369"/>
        <item x="370"/>
        <item x="449"/>
        <item x="371"/>
        <item x="480"/>
        <item x="506"/>
        <item x="373"/>
        <item x="374"/>
        <item x="108"/>
        <item x="375"/>
        <item x="529"/>
        <item x="530"/>
        <item x="376"/>
        <item x="507"/>
        <item x="109"/>
        <item x="377"/>
        <item x="378"/>
        <item x="513"/>
        <item x="379"/>
        <item x="450"/>
        <item x="110"/>
        <item x="380"/>
        <item x="381"/>
        <item x="451"/>
        <item x="382"/>
        <item x="452"/>
        <item x="111"/>
        <item x="383"/>
        <item x="384"/>
        <item x="112"/>
        <item x="385"/>
        <item x="508"/>
        <item x="453"/>
        <item x="386"/>
        <item x="549"/>
        <item x="387"/>
        <item x="113"/>
        <item x="550"/>
        <item x="454"/>
        <item x="551"/>
        <item x="388"/>
        <item x="389"/>
        <item x="390"/>
        <item x="391"/>
        <item x="481"/>
        <item x="114"/>
        <item x="115"/>
        <item x="392"/>
        <item x="552"/>
        <item x="116"/>
        <item x="117"/>
        <item x="393"/>
        <item x="394"/>
        <item x="395"/>
        <item x="396"/>
        <item x="482"/>
        <item x="397"/>
        <item x="118"/>
        <item x="119"/>
        <item x="455"/>
        <item x="120"/>
        <item x="398"/>
        <item x="399"/>
        <item x="531"/>
        <item x="400"/>
        <item x="553"/>
        <item x="401"/>
        <item x="402"/>
        <item x="121"/>
        <item x="122"/>
      </items>
    </pivotField>
    <pivotField compact="0" outline="0" showAll="0"/>
    <pivotField axis="axisRow" compact="0" outline="0" multipleItemSelectionAllowed="1" showAll="0" defaultSubtotal="0">
      <items count="19">
        <item h="1" x="2"/>
        <item h="1" x="0"/>
        <item h="1" x="3"/>
        <item h="1" x="4"/>
        <item h="1" x="16"/>
        <item h="1" x="14"/>
        <item h="1" x="10"/>
        <item x="5"/>
        <item x="7"/>
        <item x="8"/>
        <item x="9"/>
        <item x="11"/>
        <item x="12"/>
        <item h="1" x="1"/>
        <item h="1" x="13"/>
        <item h="1" x="6"/>
        <item m="1" x="18"/>
        <item m="1" x="17"/>
        <item x="15"/>
      </items>
    </pivotField>
    <pivotField axis="axisPage" compact="0" outline="0" multipleItemSelectionAllowed="1" showAll="0">
      <items count="4">
        <item x="0"/>
        <item h="1" x="1"/>
        <item m="1" x="2"/>
        <item t="default"/>
      </items>
    </pivotField>
    <pivotField compact="0" outline="0" showAll="0"/>
    <pivotField axis="axisRow" compact="0" outline="0" showAll="0" defaultSubtotal="0">
      <items count="12">
        <item x="0"/>
        <item x="6"/>
        <item x="2"/>
        <item x="3"/>
        <item x="4"/>
        <item x="7"/>
        <item m="1" x="11"/>
        <item m="1" x="10"/>
        <item x="8"/>
        <item x="5"/>
        <item x="1"/>
        <item m="1" x="9"/>
      </items>
    </pivotField>
    <pivotField axis="axisRow" compact="0" outline="0" showAll="0" defaultSubtotal="0">
      <items count="53">
        <item x="39"/>
        <item x="35"/>
        <item x="31"/>
        <item x="15"/>
        <item x="8"/>
        <item x="17"/>
        <item x="42"/>
        <item x="2"/>
        <item x="22"/>
        <item m="1" x="52"/>
        <item x="6"/>
        <item x="21"/>
        <item x="33"/>
        <item x="9"/>
        <item m="1" x="48"/>
        <item x="34"/>
        <item x="37"/>
        <item x="13"/>
        <item m="1" x="44"/>
        <item x="32"/>
        <item x="29"/>
        <item x="41"/>
        <item x="30"/>
        <item x="19"/>
        <item m="1" x="45"/>
        <item x="5"/>
        <item x="27"/>
        <item x="16"/>
        <item x="11"/>
        <item x="38"/>
        <item x="14"/>
        <item x="4"/>
        <item x="1"/>
        <item x="24"/>
        <item x="40"/>
        <item x="36"/>
        <item x="10"/>
        <item m="1" x="46"/>
        <item m="1" x="51"/>
        <item x="12"/>
        <item x="0"/>
        <item m="1" x="47"/>
        <item x="26"/>
        <item m="1" x="49"/>
        <item x="28"/>
        <item x="18"/>
        <item m="1" x="50"/>
        <item x="3"/>
        <item x="20"/>
        <item x="23"/>
        <item x="7"/>
        <item x="25"/>
        <item m="1" x="43"/>
      </items>
    </pivotField>
    <pivotField axis="axisRow" compact="0" outline="0" showAll="0" defaultSubtotal="0">
      <items count="13">
        <item x="3"/>
        <item x="0"/>
        <item m="1" x="12"/>
        <item x="8"/>
        <item m="1" x="11"/>
        <item x="5"/>
        <item x="9"/>
        <item x="6"/>
        <item x="4"/>
        <item x="2"/>
        <item x="1"/>
        <item x="7"/>
        <item m="1" x="10"/>
      </items>
    </pivotField>
    <pivotField compact="0" outline="0" showAll="0"/>
    <pivotField compact="0" outline="0" showAll="0"/>
    <pivotField axis="axisRow" compact="0" outline="0" showAll="0">
      <items count="23">
        <item x="18"/>
        <item x="16"/>
        <item x="21"/>
        <item x="15"/>
        <item x="13"/>
        <item x="17"/>
        <item x="20"/>
        <item x="3"/>
        <item x="19"/>
        <item x="12"/>
        <item x="8"/>
        <item x="4"/>
        <item x="6"/>
        <item x="10"/>
        <item x="9"/>
        <item x="0"/>
        <item x="5"/>
        <item x="1"/>
        <item x="2"/>
        <item x="7"/>
        <item x="11"/>
        <item x="14"/>
        <item t="default"/>
      </items>
    </pivotField>
  </pivotFields>
  <rowFields count="6">
    <field x="2"/>
    <field x="0"/>
    <field x="5"/>
    <field x="6"/>
    <field x="7"/>
    <field x="10"/>
  </rowFields>
  <rowItems count="15">
    <i>
      <x v="7"/>
      <x v="188"/>
      <x v="4"/>
      <x v="4"/>
      <x v="9"/>
      <x v="17"/>
    </i>
    <i r="1">
      <x v="437"/>
      <x/>
      <x v="27"/>
      <x v="3"/>
      <x v="16"/>
    </i>
    <i>
      <x v="8"/>
      <x v="159"/>
      <x v="2"/>
      <x v="10"/>
      <x v="9"/>
      <x v="18"/>
    </i>
    <i r="1">
      <x v="186"/>
      <x v="2"/>
      <x v="47"/>
      <x v="1"/>
      <x v="17"/>
    </i>
    <i>
      <x v="9"/>
      <x v="9"/>
      <x v="10"/>
      <x v="32"/>
      <x v="11"/>
      <x v="18"/>
    </i>
    <i r="1">
      <x v="431"/>
      <x v="8"/>
      <x v="48"/>
      <x v="7"/>
      <x v="9"/>
    </i>
    <i>
      <x v="10"/>
      <x v="40"/>
      <x v="10"/>
      <x v="32"/>
      <x v="7"/>
      <x v="14"/>
    </i>
    <i r="1">
      <x v="247"/>
      <x v="10"/>
      <x v="25"/>
      <x v="1"/>
      <x v="18"/>
    </i>
    <i r="1">
      <x v="439"/>
      <x v="2"/>
      <x v="51"/>
      <x v="7"/>
      <x v="15"/>
    </i>
    <i>
      <x v="11"/>
      <x v="245"/>
      <x/>
      <x v="7"/>
      <x v="1"/>
      <x v="10"/>
    </i>
    <i>
      <x v="12"/>
      <x v="3"/>
      <x/>
      <x v="27"/>
      <x v="1"/>
      <x v="21"/>
    </i>
    <i r="1">
      <x v="6"/>
      <x v="4"/>
      <x v="4"/>
      <x v="1"/>
      <x v="17"/>
    </i>
    <i r="1">
      <x v="38"/>
      <x v="4"/>
      <x v="4"/>
      <x v="1"/>
      <x v="14"/>
    </i>
    <i>
      <x v="18"/>
      <x v="209"/>
      <x v="5"/>
      <x v="15"/>
      <x v="5"/>
      <x v="21"/>
    </i>
    <i t="grand">
      <x/>
    </i>
  </rowItems>
  <colItems count="1">
    <i/>
  </colItems>
  <pageFields count="1">
    <pageField fld="3" hier="-1"/>
  </pageFields>
  <dataFields count="1">
    <dataField name="Count of Company" fld="0" subtotal="count" baseField="0" baseItem="0"/>
  </dataFields>
  <formats count="39">
    <format dxfId="38">
      <pivotArea field="2" type="button" dataOnly="0" labelOnly="1" outline="0" axis="axisRow" fieldPosition="0"/>
    </format>
    <format dxfId="37">
      <pivotArea dataOnly="0" labelOnly="1" outline="0" axis="axisValues" fieldPosition="0"/>
    </format>
    <format dxfId="36">
      <pivotArea collapsedLevelsAreSubtotals="1" fieldPosition="0">
        <references count="1">
          <reference field="2" count="12">
            <x v="1"/>
            <x v="2"/>
            <x v="3"/>
            <x v="4"/>
            <x v="5"/>
            <x v="6"/>
            <x v="10"/>
            <x v="11"/>
            <x v="12"/>
            <x v="14"/>
            <x v="15"/>
            <x v="16"/>
          </reference>
        </references>
      </pivotArea>
    </format>
    <format dxfId="35">
      <pivotArea dataOnly="0" labelOnly="1" fieldPosition="0">
        <references count="1">
          <reference field="2" count="12">
            <x v="1"/>
            <x v="2"/>
            <x v="3"/>
            <x v="4"/>
            <x v="5"/>
            <x v="6"/>
            <x v="10"/>
            <x v="11"/>
            <x v="12"/>
            <x v="14"/>
            <x v="15"/>
            <x v="16"/>
          </reference>
        </references>
      </pivotArea>
    </format>
    <format dxfId="34">
      <pivotArea type="all" dataOnly="0" outline="0" fieldPosition="0"/>
    </format>
    <format dxfId="33">
      <pivotArea outline="0" collapsedLevelsAreSubtotals="1" fieldPosition="0"/>
    </format>
    <format dxfId="32">
      <pivotArea field="2" type="button" dataOnly="0" labelOnly="1" outline="0" axis="axisRow" fieldPosition="0"/>
    </format>
    <format dxfId="31">
      <pivotArea dataOnly="0" labelOnly="1" fieldPosition="0">
        <references count="1">
          <reference field="2" count="0"/>
        </references>
      </pivotArea>
    </format>
    <format dxfId="30">
      <pivotArea dataOnly="0" labelOnly="1" grandRow="1" outline="0" fieldPosition="0"/>
    </format>
    <format dxfId="29">
      <pivotArea dataOnly="0" labelOnly="1" outline="0" axis="axisValues" fieldPosition="0"/>
    </format>
    <format dxfId="28">
      <pivotArea grandRow="1" outline="0" collapsedLevelsAreSubtotals="1" fieldPosition="0"/>
    </format>
    <format dxfId="27">
      <pivotArea dataOnly="0" labelOnly="1" grandRow="1" outline="0" fieldPosition="0"/>
    </format>
    <format dxfId="26">
      <pivotArea outline="0" collapsedLevelsAreSubtotals="1" fieldPosition="0"/>
    </format>
    <format dxfId="25">
      <pivotArea dataOnly="0" labelOnly="1" outline="0" fieldPosition="0">
        <references count="1">
          <reference field="0" count="14">
            <x v="3"/>
            <x v="6"/>
            <x v="9"/>
            <x v="38"/>
            <x v="40"/>
            <x v="159"/>
            <x v="186"/>
            <x v="188"/>
            <x v="209"/>
            <x v="245"/>
            <x v="247"/>
            <x v="431"/>
            <x v="437"/>
            <x v="439"/>
          </reference>
        </references>
      </pivotArea>
    </format>
    <format dxfId="24">
      <pivotArea dataOnly="0" labelOnly="1" grandRow="1" outline="0" fieldPosition="0"/>
    </format>
    <format dxfId="23">
      <pivotArea dataOnly="0" labelOnly="1" outline="0" fieldPosition="0">
        <references count="1">
          <reference field="0" count="14">
            <x v="3"/>
            <x v="6"/>
            <x v="9"/>
            <x v="38"/>
            <x v="40"/>
            <x v="159"/>
            <x v="186"/>
            <x v="188"/>
            <x v="209"/>
            <x v="245"/>
            <x v="247"/>
            <x v="431"/>
            <x v="437"/>
            <x v="439"/>
          </reference>
        </references>
      </pivotArea>
    </format>
    <format dxfId="22">
      <pivotArea type="origin" dataOnly="0" labelOnly="1" outline="0" fieldPosition="0"/>
    </format>
    <format dxfId="21">
      <pivotArea field="0" type="button" dataOnly="0" labelOnly="1" outline="0" axis="axisRow" fieldPosition="1"/>
    </format>
    <format dxfId="20">
      <pivotArea field="2" type="button" dataOnly="0" labelOnly="1" outline="0" axis="axisRow" fieldPosition="0"/>
    </format>
    <format dxfId="19">
      <pivotArea type="topRight" dataOnly="0" labelOnly="1" outline="0" fieldPosition="0"/>
    </format>
    <format dxfId="18">
      <pivotArea outline="0" fieldPosition="0">
        <references count="2">
          <reference field="0" count="14" selected="0">
            <x v="3"/>
            <x v="6"/>
            <x v="9"/>
            <x v="38"/>
            <x v="40"/>
            <x v="159"/>
            <x v="186"/>
            <x v="188"/>
            <x v="209"/>
            <x v="245"/>
            <x v="247"/>
            <x v="431"/>
            <x v="437"/>
            <x v="439"/>
          </reference>
          <reference field="2" count="0" selected="0"/>
        </references>
      </pivotArea>
    </format>
    <format dxfId="17">
      <pivotArea dataOnly="0" labelOnly="1" outline="0" fieldPosition="0">
        <references count="1">
          <reference field="2" count="0"/>
        </references>
      </pivotArea>
    </format>
    <format dxfId="16">
      <pivotArea dataOnly="0" labelOnly="1" outline="0" fieldPosition="0">
        <references count="2">
          <reference field="0" count="3">
            <x v="3"/>
            <x v="6"/>
            <x v="38"/>
          </reference>
          <reference field="2" count="1" selected="0">
            <x v="12"/>
          </reference>
        </references>
      </pivotArea>
    </format>
    <format dxfId="15">
      <pivotArea dataOnly="0" labelOnly="1" outline="0" fieldPosition="0">
        <references count="2">
          <reference field="0" count="2">
            <x v="188"/>
            <x v="437"/>
          </reference>
          <reference field="2" count="1" selected="0">
            <x v="7"/>
          </reference>
        </references>
      </pivotArea>
    </format>
    <format dxfId="14">
      <pivotArea dataOnly="0" labelOnly="1" outline="0" fieldPosition="0">
        <references count="2">
          <reference field="0" count="2">
            <x v="159"/>
            <x v="186"/>
          </reference>
          <reference field="2" count="1" selected="0">
            <x v="8"/>
          </reference>
        </references>
      </pivotArea>
    </format>
    <format dxfId="13">
      <pivotArea dataOnly="0" labelOnly="1" outline="0" fieldPosition="0">
        <references count="2">
          <reference field="0" count="2">
            <x v="9"/>
            <x v="431"/>
          </reference>
          <reference field="2" count="1" selected="0">
            <x v="9"/>
          </reference>
        </references>
      </pivotArea>
    </format>
    <format dxfId="12">
      <pivotArea dataOnly="0" labelOnly="1" outline="0" fieldPosition="0">
        <references count="2">
          <reference field="0" count="3">
            <x v="40"/>
            <x v="247"/>
            <x v="439"/>
          </reference>
          <reference field="2" count="1" selected="0">
            <x v="10"/>
          </reference>
        </references>
      </pivotArea>
    </format>
    <format dxfId="11">
      <pivotArea dataOnly="0" labelOnly="1" outline="0" fieldPosition="0">
        <references count="2">
          <reference field="0" count="1">
            <x v="245"/>
          </reference>
          <reference field="2" count="1" selected="0">
            <x v="11"/>
          </reference>
        </references>
      </pivotArea>
    </format>
    <format dxfId="10">
      <pivotArea dataOnly="0" labelOnly="1" outline="0" fieldPosition="0">
        <references count="2">
          <reference field="0" count="1">
            <x v="209"/>
          </reference>
          <reference field="2" count="1" selected="0">
            <x v="18"/>
          </reference>
        </references>
      </pivotArea>
    </format>
    <format dxfId="9">
      <pivotArea outline="0" fieldPosition="0">
        <references count="2">
          <reference field="0" count="14" selected="0">
            <x v="3"/>
            <x v="6"/>
            <x v="9"/>
            <x v="38"/>
            <x v="40"/>
            <x v="159"/>
            <x v="186"/>
            <x v="188"/>
            <x v="209"/>
            <x v="245"/>
            <x v="247"/>
            <x v="431"/>
            <x v="437"/>
            <x v="439"/>
          </reference>
          <reference field="2" count="0" selected="0"/>
        </references>
      </pivotArea>
    </format>
    <format dxfId="8">
      <pivotArea dataOnly="0" labelOnly="1" outline="0" fieldPosition="0">
        <references count="1">
          <reference field="2" count="0"/>
        </references>
      </pivotArea>
    </format>
    <format dxfId="7">
      <pivotArea dataOnly="0" labelOnly="1" outline="0" fieldPosition="0">
        <references count="2">
          <reference field="0" count="3">
            <x v="3"/>
            <x v="6"/>
            <x v="38"/>
          </reference>
          <reference field="2" count="1" selected="0">
            <x v="12"/>
          </reference>
        </references>
      </pivotArea>
    </format>
    <format dxfId="6">
      <pivotArea dataOnly="0" labelOnly="1" outline="0" fieldPosition="0">
        <references count="2">
          <reference field="0" count="2">
            <x v="188"/>
            <x v="437"/>
          </reference>
          <reference field="2" count="1" selected="0">
            <x v="7"/>
          </reference>
        </references>
      </pivotArea>
    </format>
    <format dxfId="5">
      <pivotArea dataOnly="0" labelOnly="1" outline="0" fieldPosition="0">
        <references count="2">
          <reference field="0" count="2">
            <x v="159"/>
            <x v="186"/>
          </reference>
          <reference field="2" count="1" selected="0">
            <x v="8"/>
          </reference>
        </references>
      </pivotArea>
    </format>
    <format dxfId="4">
      <pivotArea dataOnly="0" labelOnly="1" outline="0" fieldPosition="0">
        <references count="2">
          <reference field="0" count="2">
            <x v="9"/>
            <x v="431"/>
          </reference>
          <reference field="2" count="1" selected="0">
            <x v="9"/>
          </reference>
        </references>
      </pivotArea>
    </format>
    <format dxfId="3">
      <pivotArea dataOnly="0" labelOnly="1" outline="0" fieldPosition="0">
        <references count="2">
          <reference field="0" count="3">
            <x v="40"/>
            <x v="247"/>
            <x v="439"/>
          </reference>
          <reference field="2" count="1" selected="0">
            <x v="10"/>
          </reference>
        </references>
      </pivotArea>
    </format>
    <format dxfId="2">
      <pivotArea dataOnly="0" labelOnly="1" outline="0" fieldPosition="0">
        <references count="2">
          <reference field="0" count="1">
            <x v="245"/>
          </reference>
          <reference field="2" count="1" selected="0">
            <x v="11"/>
          </reference>
        </references>
      </pivotArea>
    </format>
    <format dxfId="1">
      <pivotArea dataOnly="0" labelOnly="1" outline="0" fieldPosition="0">
        <references count="2">
          <reference field="0" count="1">
            <x v="209"/>
          </reference>
          <reference field="2" count="1" selected="0">
            <x v="18"/>
          </reference>
        </references>
      </pivotArea>
    </format>
    <format dxfId="0">
      <pivotArea dataOnly="0" labelOnly="1" outline="0" fieldPosition="0">
        <references count="1">
          <reference field="2"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85153B3-A85C-406B-87F4-6446D9863015}" name="PivotTable1" cacheId="6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6:J29" firstHeaderRow="1" firstDataRow="1" firstDataCol="1" rowPageCount="1" colPageCount="1"/>
  <pivotFields count="11">
    <pivotField dataField="1" showAll="0"/>
    <pivotField showAll="0"/>
    <pivotField showAll="0"/>
    <pivotField axis="axisPage" multipleItemSelectionAllowed="1" showAll="0">
      <items count="4">
        <item x="0"/>
        <item h="1" x="1"/>
        <item m="1" x="2"/>
        <item t="default"/>
      </items>
    </pivotField>
    <pivotField showAll="0"/>
    <pivotField showAll="0" defaultSubtotal="0"/>
    <pivotField showAll="0"/>
    <pivotField showAll="0"/>
    <pivotField showAll="0"/>
    <pivotField showAll="0"/>
    <pivotField axis="axisRow" showAll="0">
      <items count="23">
        <item x="11"/>
        <item x="18"/>
        <item x="16"/>
        <item x="21"/>
        <item x="15"/>
        <item x="13"/>
        <item x="17"/>
        <item x="20"/>
        <item x="3"/>
        <item x="19"/>
        <item x="12"/>
        <item x="8"/>
        <item x="4"/>
        <item x="6"/>
        <item x="10"/>
        <item x="9"/>
        <item x="0"/>
        <item x="5"/>
        <item x="1"/>
        <item x="2"/>
        <item x="7"/>
        <item x="14"/>
        <item t="default"/>
      </items>
    </pivotField>
  </pivotFields>
  <rowFields count="1">
    <field x="10"/>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pageFields count="1">
    <pageField fld="3" hier="-1"/>
  </pageFields>
  <dataFields count="1">
    <dataField name="Count of Company" fld="0" subtotal="count" baseField="0" baseItem="0"/>
  </dataFields>
  <formats count="12">
    <format dxfId="969">
      <pivotArea field="10" type="button" dataOnly="0" labelOnly="1" outline="0" axis="axisRow" fieldPosition="0"/>
    </format>
    <format dxfId="968">
      <pivotArea dataOnly="0" labelOnly="1" outline="0" axis="axisValues" fieldPosition="0"/>
    </format>
    <format dxfId="967">
      <pivotArea collapsedLevelsAreSubtotals="1" fieldPosition="0">
        <references count="1">
          <reference field="10" count="0"/>
        </references>
      </pivotArea>
    </format>
    <format dxfId="966">
      <pivotArea dataOnly="0" labelOnly="1" fieldPosition="0">
        <references count="1">
          <reference field="10" count="0"/>
        </references>
      </pivotArea>
    </format>
    <format dxfId="965">
      <pivotArea dataOnly="0" labelOnly="1" fieldPosition="0">
        <references count="1">
          <reference field="10" count="0"/>
        </references>
      </pivotArea>
    </format>
    <format dxfId="964">
      <pivotArea dataOnly="0" labelOnly="1" grandRow="1" outline="0" fieldPosition="0"/>
    </format>
    <format dxfId="963">
      <pivotArea type="all" dataOnly="0" outline="0" fieldPosition="0"/>
    </format>
    <format dxfId="962">
      <pivotArea outline="0" collapsedLevelsAreSubtotals="1" fieldPosition="0"/>
    </format>
    <format dxfId="961">
      <pivotArea field="10" type="button" dataOnly="0" labelOnly="1" outline="0" axis="axisRow" fieldPosition="0"/>
    </format>
    <format dxfId="960">
      <pivotArea dataOnly="0" labelOnly="1" fieldPosition="0">
        <references count="1">
          <reference field="10" count="0"/>
        </references>
      </pivotArea>
    </format>
    <format dxfId="959">
      <pivotArea dataOnly="0" labelOnly="1" grandRow="1" outline="0" fieldPosition="0"/>
    </format>
    <format dxfId="958">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FD49D2-9A6C-4F9B-95B0-2369773128E8}" name="PivotTable2"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6:C24" firstHeaderRow="1" firstDataRow="1" firstDataCol="1" rowPageCount="1" colPageCount="1"/>
  <pivotFields count="11">
    <pivotField dataField="1" showAll="0"/>
    <pivotField showAll="0"/>
    <pivotField axis="axisRow" showAll="0">
      <items count="20">
        <item x="2"/>
        <item x="0"/>
        <item x="3"/>
        <item x="4"/>
        <item x="16"/>
        <item x="14"/>
        <item x="10"/>
        <item x="12"/>
        <item x="1"/>
        <item x="5"/>
        <item x="7"/>
        <item x="8"/>
        <item x="9"/>
        <item x="13"/>
        <item x="6"/>
        <item x="11"/>
        <item m="1" x="18"/>
        <item m="1" x="17"/>
        <item x="15"/>
        <item t="default"/>
      </items>
    </pivotField>
    <pivotField axis="axisPage" multipleItemSelectionAllowed="1" showAll="0">
      <items count="4">
        <item x="0"/>
        <item h="1" x="1"/>
        <item m="1" x="2"/>
        <item t="default"/>
      </items>
    </pivotField>
    <pivotField showAll="0"/>
    <pivotField showAll="0" defaultSubtotal="0"/>
    <pivotField showAll="0"/>
    <pivotField showAll="0"/>
    <pivotField showAll="0"/>
    <pivotField showAll="0"/>
    <pivotField showAll="0"/>
  </pivotFields>
  <rowFields count="1">
    <field x="2"/>
  </rowFields>
  <rowItems count="18">
    <i>
      <x/>
    </i>
    <i>
      <x v="1"/>
    </i>
    <i>
      <x v="2"/>
    </i>
    <i>
      <x v="3"/>
    </i>
    <i>
      <x v="4"/>
    </i>
    <i>
      <x v="5"/>
    </i>
    <i>
      <x v="6"/>
    </i>
    <i>
      <x v="7"/>
    </i>
    <i>
      <x v="8"/>
    </i>
    <i>
      <x v="9"/>
    </i>
    <i>
      <x v="10"/>
    </i>
    <i>
      <x v="11"/>
    </i>
    <i>
      <x v="12"/>
    </i>
    <i>
      <x v="13"/>
    </i>
    <i>
      <x v="14"/>
    </i>
    <i>
      <x v="15"/>
    </i>
    <i>
      <x v="18"/>
    </i>
    <i t="grand">
      <x/>
    </i>
  </rowItems>
  <colItems count="1">
    <i/>
  </colItems>
  <pageFields count="1">
    <pageField fld="3" hier="-1"/>
  </pageFields>
  <dataFields count="1">
    <dataField name="Count of Company" fld="0" subtotal="count" baseField="0" baseItem="0"/>
  </dataFields>
  <formats count="12">
    <format dxfId="981">
      <pivotArea field="2" type="button" dataOnly="0" labelOnly="1" outline="0" axis="axisRow" fieldPosition="0"/>
    </format>
    <format dxfId="980">
      <pivotArea dataOnly="0" labelOnly="1" outline="0" axis="axisValues" fieldPosition="0"/>
    </format>
    <format dxfId="979">
      <pivotArea collapsedLevelsAreSubtotals="1" fieldPosition="0">
        <references count="1">
          <reference field="2" count="12">
            <x v="1"/>
            <x v="2"/>
            <x v="3"/>
            <x v="4"/>
            <x v="5"/>
            <x v="6"/>
            <x v="7"/>
            <x v="12"/>
            <x v="13"/>
            <x v="14"/>
            <x v="15"/>
            <x v="16"/>
          </reference>
        </references>
      </pivotArea>
    </format>
    <format dxfId="978">
      <pivotArea dataOnly="0" labelOnly="1" fieldPosition="0">
        <references count="1">
          <reference field="2" count="12">
            <x v="1"/>
            <x v="2"/>
            <x v="3"/>
            <x v="4"/>
            <x v="5"/>
            <x v="6"/>
            <x v="7"/>
            <x v="12"/>
            <x v="13"/>
            <x v="14"/>
            <x v="15"/>
            <x v="16"/>
          </reference>
        </references>
      </pivotArea>
    </format>
    <format dxfId="977">
      <pivotArea type="all" dataOnly="0" outline="0" fieldPosition="0"/>
    </format>
    <format dxfId="976">
      <pivotArea outline="0" collapsedLevelsAreSubtotals="1" fieldPosition="0"/>
    </format>
    <format dxfId="975">
      <pivotArea field="2" type="button" dataOnly="0" labelOnly="1" outline="0" axis="axisRow" fieldPosition="0"/>
    </format>
    <format dxfId="974">
      <pivotArea dataOnly="0" labelOnly="1" fieldPosition="0">
        <references count="1">
          <reference field="2" count="0"/>
        </references>
      </pivotArea>
    </format>
    <format dxfId="973">
      <pivotArea dataOnly="0" labelOnly="1" grandRow="1" outline="0" fieldPosition="0"/>
    </format>
    <format dxfId="972">
      <pivotArea dataOnly="0" labelOnly="1" outline="0" axis="axisValues" fieldPosition="0"/>
    </format>
    <format dxfId="971">
      <pivotArea grandRow="1" outline="0" collapsedLevelsAreSubtotals="1" fieldPosition="0"/>
    </format>
    <format dxfId="970">
      <pivotArea dataOnly="0" labelOnly="1" grandRow="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1371845-D0F2-468A-9BDE-522DA4C39EDE}" name="PivotTable5"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86:M108" firstHeaderRow="1" firstDataRow="2" firstDataCol="1" rowPageCount="1" colPageCount="1"/>
  <pivotFields count="11">
    <pivotField dataField="1" showAll="0"/>
    <pivotField axis="axisRow" showAll="0">
      <items count="4">
        <item x="0"/>
        <item x="1"/>
        <item x="2"/>
        <item t="default"/>
      </items>
    </pivotField>
    <pivotField axis="axisRow" showAll="0">
      <items count="20">
        <item x="0"/>
        <item x="2"/>
        <item x="3"/>
        <item x="4"/>
        <item x="6"/>
        <item x="9"/>
        <item x="10"/>
        <item m="1" x="18"/>
        <item x="11"/>
        <item x="12"/>
        <item x="13"/>
        <item x="14"/>
        <item x="16"/>
        <item m="1" x="17"/>
        <item x="1"/>
        <item x="5"/>
        <item x="7"/>
        <item x="8"/>
        <item x="15"/>
        <item t="default"/>
      </items>
    </pivotField>
    <pivotField axis="axisPage" multipleItemSelectionAllowed="1" showAll="0">
      <items count="4">
        <item x="0"/>
        <item h="1" x="1"/>
        <item m="1" x="2"/>
        <item t="default"/>
      </items>
    </pivotField>
    <pivotField showAll="0"/>
    <pivotField showAll="0" defaultSubtotal="0"/>
    <pivotField showAll="0"/>
    <pivotField axis="axisCol" showAll="0">
      <items count="14">
        <item x="0"/>
        <item x="1"/>
        <item x="2"/>
        <item x="7"/>
        <item x="6"/>
        <item x="4"/>
        <item x="8"/>
        <item x="9"/>
        <item x="3"/>
        <item m="1" x="11"/>
        <item m="1" x="12"/>
        <item m="1" x="10"/>
        <item x="5"/>
        <item t="default"/>
      </items>
    </pivotField>
    <pivotField showAll="0"/>
    <pivotField showAll="0"/>
    <pivotField showAll="0"/>
  </pivotFields>
  <rowFields count="2">
    <field x="1"/>
    <field x="2"/>
  </rowFields>
  <rowItems count="21">
    <i>
      <x/>
    </i>
    <i r="1">
      <x/>
    </i>
    <i r="1">
      <x v="1"/>
    </i>
    <i r="1">
      <x v="2"/>
    </i>
    <i r="1">
      <x v="3"/>
    </i>
    <i r="1">
      <x v="4"/>
    </i>
    <i r="1">
      <x v="10"/>
    </i>
    <i r="1">
      <x v="11"/>
    </i>
    <i r="1">
      <x v="12"/>
    </i>
    <i r="1">
      <x v="14"/>
    </i>
    <i>
      <x v="1"/>
    </i>
    <i r="1">
      <x v="5"/>
    </i>
    <i r="1">
      <x v="8"/>
    </i>
    <i r="1">
      <x v="9"/>
    </i>
    <i r="1">
      <x v="15"/>
    </i>
    <i r="1">
      <x v="16"/>
    </i>
    <i r="1">
      <x v="17"/>
    </i>
    <i r="1">
      <x v="18"/>
    </i>
    <i>
      <x v="2"/>
    </i>
    <i r="1">
      <x v="6"/>
    </i>
    <i t="grand">
      <x/>
    </i>
  </rowItems>
  <colFields count="1">
    <field x="7"/>
  </colFields>
  <colItems count="11">
    <i>
      <x/>
    </i>
    <i>
      <x v="1"/>
    </i>
    <i>
      <x v="2"/>
    </i>
    <i>
      <x v="3"/>
    </i>
    <i>
      <x v="4"/>
    </i>
    <i>
      <x v="5"/>
    </i>
    <i>
      <x v="6"/>
    </i>
    <i>
      <x v="7"/>
    </i>
    <i>
      <x v="8"/>
    </i>
    <i>
      <x v="12"/>
    </i>
    <i t="grand">
      <x/>
    </i>
  </colItems>
  <pageFields count="1">
    <pageField fld="3" hier="-1"/>
  </pageFields>
  <dataFields count="1">
    <dataField name="Count of Company" fld="0" subtotal="count" showDataAs="percentOfCol" baseField="0" baseItem="0" numFmtId="9"/>
  </dataFields>
  <formats count="77">
    <format dxfId="624">
      <pivotArea field="7" type="button" dataOnly="0" labelOnly="1" outline="0" axis="axisCol" fieldPosition="0"/>
    </format>
    <format dxfId="623">
      <pivotArea dataOnly="0" labelOnly="1" outline="0" axis="axisValues" fieldPosition="0"/>
    </format>
    <format dxfId="622">
      <pivotArea field="2" type="button" dataOnly="0" labelOnly="1" outline="0" axis="axisRow" fieldPosition="1"/>
    </format>
    <format dxfId="621">
      <pivotArea type="topRight" dataOnly="0" labelOnly="1" outline="0" fieldPosition="0"/>
    </format>
    <format dxfId="620">
      <pivotArea dataOnly="0" labelOnly="1" fieldPosition="0">
        <references count="1">
          <reference field="2" count="0"/>
        </references>
      </pivotArea>
    </format>
    <format dxfId="619">
      <pivotArea dataOnly="0" labelOnly="1" grandCol="1" outline="0" fieldPosition="0"/>
    </format>
    <format dxfId="618">
      <pivotArea type="origin" dataOnly="0" labelOnly="1" outline="0" fieldPosition="0"/>
    </format>
    <format dxfId="617">
      <pivotArea type="origin" dataOnly="0" labelOnly="1" outline="0" fieldPosition="0"/>
    </format>
    <format dxfId="616">
      <pivotArea field="7" type="button" dataOnly="0" labelOnly="1" outline="0" axis="axisCol" fieldPosition="0"/>
    </format>
    <format dxfId="615">
      <pivotArea type="all" dataOnly="0" outline="0" fieldPosition="0"/>
    </format>
    <format dxfId="614">
      <pivotArea outline="0" collapsedLevelsAreSubtotals="1" fieldPosition="0"/>
    </format>
    <format dxfId="613">
      <pivotArea type="origin" dataOnly="0" labelOnly="1" outline="0" fieldPosition="0"/>
    </format>
    <format dxfId="612">
      <pivotArea field="2" type="button" dataOnly="0" labelOnly="1" outline="0" axis="axisRow" fieldPosition="1"/>
    </format>
    <format dxfId="611">
      <pivotArea type="topRight" dataOnly="0" labelOnly="1" outline="0" fieldPosition="0"/>
    </format>
    <format dxfId="610">
      <pivotArea field="7" type="button" dataOnly="0" labelOnly="1" outline="0" axis="axisCol" fieldPosition="0"/>
    </format>
    <format dxfId="609">
      <pivotArea dataOnly="0" labelOnly="1" fieldPosition="0">
        <references count="1">
          <reference field="7" count="0"/>
        </references>
      </pivotArea>
    </format>
    <format dxfId="608">
      <pivotArea dataOnly="0" labelOnly="1" fieldPosition="0">
        <references count="1">
          <reference field="2" count="0"/>
        </references>
      </pivotArea>
    </format>
    <format dxfId="607">
      <pivotArea dataOnly="0" labelOnly="1" grandCol="1" outline="0" fieldPosition="0"/>
    </format>
    <format dxfId="606">
      <pivotArea field="7" type="button" dataOnly="0" labelOnly="1" outline="0" axis="axisCol" fieldPosition="0"/>
    </format>
    <format dxfId="605">
      <pivotArea type="topRight" dataOnly="0" labelOnly="1" outline="0" fieldPosition="0"/>
    </format>
    <format dxfId="604">
      <pivotArea dataOnly="0" labelOnly="1" fieldPosition="0">
        <references count="1">
          <reference field="7" count="0"/>
        </references>
      </pivotArea>
    </format>
    <format dxfId="603">
      <pivotArea dataOnly="0" labelOnly="1" grandCol="1" outline="0" fieldPosition="0"/>
    </format>
    <format dxfId="602">
      <pivotArea dataOnly="0" labelOnly="1" fieldPosition="0">
        <references count="1">
          <reference field="2" count="0"/>
        </references>
      </pivotArea>
    </format>
    <format dxfId="601">
      <pivotArea type="origin" dataOnly="0" labelOnly="1" outline="0" fieldPosition="0"/>
    </format>
    <format dxfId="600">
      <pivotArea field="2" type="button" dataOnly="0" labelOnly="1" outline="0" axis="axisRow" fieldPosition="1"/>
    </format>
    <format dxfId="599">
      <pivotArea field="2" type="button" dataOnly="0" labelOnly="1" outline="0" axis="axisRow" fieldPosition="1"/>
    </format>
    <format dxfId="598">
      <pivotArea dataOnly="0" labelOnly="1" fieldPosition="0">
        <references count="1">
          <reference field="7" count="0"/>
        </references>
      </pivotArea>
    </format>
    <format dxfId="597">
      <pivotArea dataOnly="0" labelOnly="1" grandCol="1" outline="0" fieldPosition="0"/>
    </format>
    <format dxfId="596">
      <pivotArea dataOnly="0" labelOnly="1" fieldPosition="0">
        <references count="1">
          <reference field="7" count="0"/>
        </references>
      </pivotArea>
    </format>
    <format dxfId="595">
      <pivotArea dataOnly="0" labelOnly="1" grandCol="1" outline="0" fieldPosition="0"/>
    </format>
    <format dxfId="594">
      <pivotArea dataOnly="0" labelOnly="1" fieldPosition="0">
        <references count="1">
          <reference field="7" count="0"/>
        </references>
      </pivotArea>
    </format>
    <format dxfId="593">
      <pivotArea dataOnly="0" labelOnly="1" grandCol="1" outline="0" fieldPosition="0"/>
    </format>
    <format dxfId="592">
      <pivotArea dataOnly="0" labelOnly="1" fieldPosition="0">
        <references count="1">
          <reference field="2" count="0"/>
        </references>
      </pivotArea>
    </format>
    <format dxfId="591">
      <pivotArea collapsedLevelsAreSubtotals="1" fieldPosition="0">
        <references count="1">
          <reference field="2" count="0"/>
        </references>
      </pivotArea>
    </format>
    <format dxfId="590">
      <pivotArea outline="0" fieldPosition="0">
        <references count="1">
          <reference field="4294967294" count="1">
            <x v="0"/>
          </reference>
        </references>
      </pivotArea>
    </format>
    <format dxfId="589">
      <pivotArea outline="0" collapsedLevelsAreSubtotals="1" fieldPosition="0"/>
    </format>
    <format dxfId="588">
      <pivotArea type="all" dataOnly="0" outline="0" fieldPosition="0"/>
    </format>
    <format dxfId="587">
      <pivotArea outline="0" collapsedLevelsAreSubtotals="1" fieldPosition="0"/>
    </format>
    <format dxfId="586">
      <pivotArea type="origin" dataOnly="0" labelOnly="1" outline="0" fieldPosition="0"/>
    </format>
    <format dxfId="585">
      <pivotArea field="7" type="button" dataOnly="0" labelOnly="1" outline="0" axis="axisCol" fieldPosition="0"/>
    </format>
    <format dxfId="584">
      <pivotArea type="topRight" dataOnly="0" labelOnly="1" outline="0" fieldPosition="0"/>
    </format>
    <format dxfId="583">
      <pivotArea field="2" type="button" dataOnly="0" labelOnly="1" outline="0" axis="axisRow" fieldPosition="1"/>
    </format>
    <format dxfId="582">
      <pivotArea dataOnly="0" labelOnly="1" fieldPosition="0">
        <references count="1">
          <reference field="2" count="0"/>
        </references>
      </pivotArea>
    </format>
    <format dxfId="581">
      <pivotArea dataOnly="0" labelOnly="1" grandRow="1" outline="0" fieldPosition="0"/>
    </format>
    <format dxfId="580">
      <pivotArea dataOnly="0" labelOnly="1" fieldPosition="0">
        <references count="1">
          <reference field="7" count="0"/>
        </references>
      </pivotArea>
    </format>
    <format dxfId="579">
      <pivotArea dataOnly="0" labelOnly="1" grandCol="1" outline="0" fieldPosition="0"/>
    </format>
    <format dxfId="578">
      <pivotArea type="all" dataOnly="0" outline="0" fieldPosition="0"/>
    </format>
    <format dxfId="577">
      <pivotArea outline="0" collapsedLevelsAreSubtotals="1" fieldPosition="0"/>
    </format>
    <format dxfId="576">
      <pivotArea type="origin" dataOnly="0" labelOnly="1" outline="0" fieldPosition="0"/>
    </format>
    <format dxfId="575">
      <pivotArea field="7" type="button" dataOnly="0" labelOnly="1" outline="0" axis="axisCol" fieldPosition="0"/>
    </format>
    <format dxfId="574">
      <pivotArea type="topRight" dataOnly="0" labelOnly="1" outline="0" fieldPosition="0"/>
    </format>
    <format dxfId="573">
      <pivotArea field="2" type="button" dataOnly="0" labelOnly="1" outline="0" axis="axisRow" fieldPosition="1"/>
    </format>
    <format dxfId="572">
      <pivotArea dataOnly="0" labelOnly="1" fieldPosition="0">
        <references count="1">
          <reference field="2" count="0"/>
        </references>
      </pivotArea>
    </format>
    <format dxfId="571">
      <pivotArea dataOnly="0" labelOnly="1" grandRow="1" outline="0" fieldPosition="0"/>
    </format>
    <format dxfId="570">
      <pivotArea dataOnly="0" labelOnly="1" fieldPosition="0">
        <references count="1">
          <reference field="7" count="0"/>
        </references>
      </pivotArea>
    </format>
    <format dxfId="569">
      <pivotArea dataOnly="0" labelOnly="1" grandCol="1" outline="0" fieldPosition="0"/>
    </format>
    <format dxfId="568">
      <pivotArea dataOnly="0" labelOnly="1" fieldPosition="0">
        <references count="1">
          <reference field="1" count="0"/>
        </references>
      </pivotArea>
    </format>
    <format dxfId="567">
      <pivotArea dataOnly="0" labelOnly="1" grandRow="1" outline="0" fieldPosition="0"/>
    </format>
    <format dxfId="566">
      <pivotArea dataOnly="0" labelOnly="1" fieldPosition="0">
        <references count="2">
          <reference field="1" count="1" selected="0">
            <x v="1"/>
          </reference>
          <reference field="2" count="6">
            <x v="5"/>
            <x v="8"/>
            <x v="9"/>
            <x v="15"/>
            <x v="16"/>
            <x v="17"/>
          </reference>
        </references>
      </pivotArea>
    </format>
    <format dxfId="565">
      <pivotArea dataOnly="0" labelOnly="1" fieldPosition="0">
        <references count="2">
          <reference field="1" count="1" selected="0">
            <x v="2"/>
          </reference>
          <reference field="2" count="1">
            <x v="6"/>
          </reference>
        </references>
      </pivotArea>
    </format>
    <format dxfId="564">
      <pivotArea dataOnly="0" labelOnly="1" fieldPosition="0">
        <references count="2">
          <reference field="1" count="1" selected="0">
            <x v="0"/>
          </reference>
          <reference field="2" count="9">
            <x v="0"/>
            <x v="1"/>
            <x v="2"/>
            <x v="3"/>
            <x v="4"/>
            <x v="10"/>
            <x v="11"/>
            <x v="12"/>
            <x v="14"/>
          </reference>
        </references>
      </pivotArea>
    </format>
    <format dxfId="563">
      <pivotArea dataOnly="0" labelOnly="1" fieldPosition="0">
        <references count="1">
          <reference field="1" count="0"/>
        </references>
      </pivotArea>
    </format>
    <format dxfId="562">
      <pivotArea dataOnly="0" labelOnly="1" grandRow="1" outline="0" fieldPosition="0"/>
    </format>
    <format dxfId="561">
      <pivotArea dataOnly="0" labelOnly="1" fieldPosition="0">
        <references count="2">
          <reference field="1" count="1" selected="0">
            <x v="1"/>
          </reference>
          <reference field="2" count="6">
            <x v="5"/>
            <x v="8"/>
            <x v="9"/>
            <x v="15"/>
            <x v="16"/>
            <x v="17"/>
          </reference>
        </references>
      </pivotArea>
    </format>
    <format dxfId="560">
      <pivotArea dataOnly="0" labelOnly="1" fieldPosition="0">
        <references count="2">
          <reference field="1" count="1" selected="0">
            <x v="2"/>
          </reference>
          <reference field="2" count="1">
            <x v="6"/>
          </reference>
        </references>
      </pivotArea>
    </format>
    <format dxfId="559">
      <pivotArea dataOnly="0" labelOnly="1" fieldPosition="0">
        <references count="2">
          <reference field="1" count="1" selected="0">
            <x v="0"/>
          </reference>
          <reference field="2" count="9">
            <x v="0"/>
            <x v="1"/>
            <x v="2"/>
            <x v="3"/>
            <x v="4"/>
            <x v="10"/>
            <x v="11"/>
            <x v="12"/>
            <x v="14"/>
          </reference>
        </references>
      </pivotArea>
    </format>
    <format dxfId="558">
      <pivotArea dataOnly="0" labelOnly="1" fieldPosition="0">
        <references count="1">
          <reference field="1" count="0"/>
        </references>
      </pivotArea>
    </format>
    <format dxfId="557">
      <pivotArea dataOnly="0" labelOnly="1" grandRow="1" outline="0" fieldPosition="0"/>
    </format>
    <format dxfId="556">
      <pivotArea dataOnly="0" labelOnly="1" fieldPosition="0">
        <references count="2">
          <reference field="1" count="1" selected="0">
            <x v="1"/>
          </reference>
          <reference field="2" count="6">
            <x v="5"/>
            <x v="8"/>
            <x v="9"/>
            <x v="15"/>
            <x v="16"/>
            <x v="17"/>
          </reference>
        </references>
      </pivotArea>
    </format>
    <format dxfId="555">
      <pivotArea dataOnly="0" labelOnly="1" fieldPosition="0">
        <references count="2">
          <reference field="1" count="1" selected="0">
            <x v="2"/>
          </reference>
          <reference field="2" count="1">
            <x v="6"/>
          </reference>
        </references>
      </pivotArea>
    </format>
    <format dxfId="554">
      <pivotArea dataOnly="0" labelOnly="1" fieldPosition="0">
        <references count="2">
          <reference field="1" count="1" selected="0">
            <x v="0"/>
          </reference>
          <reference field="2" count="9">
            <x v="0"/>
            <x v="1"/>
            <x v="2"/>
            <x v="3"/>
            <x v="4"/>
            <x v="10"/>
            <x v="11"/>
            <x v="12"/>
            <x v="14"/>
          </reference>
        </references>
      </pivotArea>
    </format>
    <format dxfId="553">
      <pivotArea dataOnly="0" labelOnly="1" fieldPosition="0">
        <references count="1">
          <reference field="1" count="1">
            <x v="1"/>
          </reference>
        </references>
      </pivotArea>
    </format>
    <format dxfId="552">
      <pivotArea dataOnly="0" labelOnly="1" fieldPosition="0">
        <references count="1">
          <reference field="1" count="1">
            <x v="2"/>
          </reference>
        </references>
      </pivotArea>
    </format>
    <format dxfId="551">
      <pivotArea dataOnly="0" labelOnly="1" fieldPosition="0">
        <references count="1">
          <reference field="1" count="1">
            <x v="0"/>
          </reference>
        </references>
      </pivotArea>
    </format>
    <format dxfId="550">
      <pivotArea outline="0" collapsedLevelsAreSubtotals="1" fieldPosition="0"/>
    </format>
    <format dxfId="549">
      <pivotArea grandRow="1" outline="0" collapsedLevelsAreSubtotals="1" fieldPosition="0"/>
    </format>
    <format dxfId="548">
      <pivotArea dataOnly="0" labelOnly="1" fieldPosition="0">
        <references count="2">
          <reference field="1" count="1" selected="0">
            <x v="1"/>
          </reference>
          <reference field="2" count="1">
            <x v="18"/>
          </reference>
        </references>
      </pivotArea>
    </format>
  </formats>
  <conditionalFormats count="4">
    <conditionalFormat priority="4">
      <pivotAreas count="50">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1"/>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2"/>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3"/>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4"/>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5"/>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6"/>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7"/>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8"/>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12"/>
            </reference>
          </references>
        </pivotArea>
        <pivotArea type="data" grandCol="1" collapsedLevelsAreSubtotals="1" fieldPosition="0">
          <references count="3">
            <reference field="4294967294" count="1" selected="0">
              <x v="0"/>
            </reference>
            <reference field="1" count="1" selected="0">
              <x v="0"/>
            </reference>
            <reference field="2" count="9">
              <x v="0"/>
              <x v="1"/>
              <x v="2"/>
              <x v="3"/>
              <x v="4"/>
              <x v="10"/>
              <x v="11"/>
              <x v="12"/>
              <x v="14"/>
            </reference>
          </references>
        </pivotArea>
        <pivotArea type="data" collapsedLevelsAreSubtotals="1" fieldPosition="0">
          <references count="3">
            <reference field="4294967294" count="1" selected="0">
              <x v="0"/>
            </reference>
            <reference field="1" count="1">
              <x v="1"/>
            </reference>
            <reference field="7" count="1" selected="0">
              <x v="1"/>
            </reference>
          </references>
        </pivotArea>
        <pivotArea type="data" collapsedLevelsAreSubtotals="1" fieldPosition="0">
          <references count="3">
            <reference field="4294967294" count="1" selected="0">
              <x v="0"/>
            </reference>
            <reference field="1" count="1">
              <x v="1"/>
            </reference>
            <reference field="7" count="1" selected="0">
              <x v="2"/>
            </reference>
          </references>
        </pivotArea>
        <pivotArea type="data" collapsedLevelsAreSubtotals="1" fieldPosition="0">
          <references count="3">
            <reference field="4294967294" count="1" selected="0">
              <x v="0"/>
            </reference>
            <reference field="1" count="1">
              <x v="1"/>
            </reference>
            <reference field="7" count="1" selected="0">
              <x v="3"/>
            </reference>
          </references>
        </pivotArea>
        <pivotArea type="data" collapsedLevelsAreSubtotals="1" fieldPosition="0">
          <references count="3">
            <reference field="4294967294" count="1" selected="0">
              <x v="0"/>
            </reference>
            <reference field="1" count="1">
              <x v="1"/>
            </reference>
            <reference field="7" count="1" selected="0">
              <x v="4"/>
            </reference>
          </references>
        </pivotArea>
        <pivotArea type="data" collapsedLevelsAreSubtotals="1" fieldPosition="0">
          <references count="3">
            <reference field="4294967294" count="1" selected="0">
              <x v="0"/>
            </reference>
            <reference field="1" count="1">
              <x v="1"/>
            </reference>
            <reference field="7" count="1" selected="0">
              <x v="5"/>
            </reference>
          </references>
        </pivotArea>
        <pivotArea type="data" collapsedLevelsAreSubtotals="1" fieldPosition="0">
          <references count="3">
            <reference field="4294967294" count="1" selected="0">
              <x v="0"/>
            </reference>
            <reference field="1" count="1">
              <x v="1"/>
            </reference>
            <reference field="7" count="1" selected="0">
              <x v="6"/>
            </reference>
          </references>
        </pivotArea>
        <pivotArea type="data" collapsedLevelsAreSubtotals="1" fieldPosition="0">
          <references count="3">
            <reference field="4294967294" count="1" selected="0">
              <x v="0"/>
            </reference>
            <reference field="1" count="1">
              <x v="1"/>
            </reference>
            <reference field="7" count="1" selected="0">
              <x v="7"/>
            </reference>
          </references>
        </pivotArea>
        <pivotArea type="data" collapsedLevelsAreSubtotals="1" fieldPosition="0">
          <references count="3">
            <reference field="4294967294" count="1" selected="0">
              <x v="0"/>
            </reference>
            <reference field="1" count="1">
              <x v="1"/>
            </reference>
            <reference field="7" count="1" selected="0">
              <x v="8"/>
            </reference>
          </references>
        </pivotArea>
        <pivotArea type="data" collapsedLevelsAreSubtotals="1" fieldPosition="0">
          <references count="3">
            <reference field="4294967294" count="1" selected="0">
              <x v="0"/>
            </reference>
            <reference field="1" count="1">
              <x v="1"/>
            </reference>
            <reference field="7" count="1" selected="0">
              <x v="12"/>
            </reference>
          </references>
        </pivotArea>
        <pivotArea type="data" grandCol="1" collapsedLevelsAreSubtotals="1" fieldPosition="0">
          <references count="2">
            <reference field="4294967294" count="1" selected="0">
              <x v="0"/>
            </reference>
            <reference field="1" count="1">
              <x v="1"/>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1"/>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2"/>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3"/>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4"/>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5"/>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6"/>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7"/>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8"/>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12"/>
            </reference>
          </references>
        </pivotArea>
        <pivotArea type="data" grandCol="1" collapsedLevelsAreSubtotals="1" fieldPosition="0">
          <references count="3">
            <reference field="4294967294" count="1" selected="0">
              <x v="0"/>
            </reference>
            <reference field="1" count="1" selected="0">
              <x v="1"/>
            </reference>
            <reference field="2" count="6">
              <x v="5"/>
              <x v="8"/>
              <x v="9"/>
              <x v="15"/>
              <x v="16"/>
              <x v="17"/>
            </reference>
          </references>
        </pivotArea>
        <pivotArea type="data" collapsedLevelsAreSubtotals="1" fieldPosition="0">
          <references count="3">
            <reference field="4294967294" count="1" selected="0">
              <x v="0"/>
            </reference>
            <reference field="1" count="1">
              <x v="2"/>
            </reference>
            <reference field="7" count="1" selected="0">
              <x v="1"/>
            </reference>
          </references>
        </pivotArea>
        <pivotArea type="data" collapsedLevelsAreSubtotals="1" fieldPosition="0">
          <references count="3">
            <reference field="4294967294" count="1" selected="0">
              <x v="0"/>
            </reference>
            <reference field="1" count="1">
              <x v="2"/>
            </reference>
            <reference field="7" count="1" selected="0">
              <x v="2"/>
            </reference>
          </references>
        </pivotArea>
        <pivotArea type="data" collapsedLevelsAreSubtotals="1" fieldPosition="0">
          <references count="3">
            <reference field="4294967294" count="1" selected="0">
              <x v="0"/>
            </reference>
            <reference field="1" count="1">
              <x v="2"/>
            </reference>
            <reference field="7" count="1" selected="0">
              <x v="3"/>
            </reference>
          </references>
        </pivotArea>
        <pivotArea type="data" collapsedLevelsAreSubtotals="1" fieldPosition="0">
          <references count="3">
            <reference field="4294967294" count="1" selected="0">
              <x v="0"/>
            </reference>
            <reference field="1" count="1">
              <x v="2"/>
            </reference>
            <reference field="7" count="1" selected="0">
              <x v="4"/>
            </reference>
          </references>
        </pivotArea>
        <pivotArea type="data" collapsedLevelsAreSubtotals="1" fieldPosition="0">
          <references count="3">
            <reference field="4294967294" count="1" selected="0">
              <x v="0"/>
            </reference>
            <reference field="1" count="1">
              <x v="2"/>
            </reference>
            <reference field="7" count="1" selected="0">
              <x v="5"/>
            </reference>
          </references>
        </pivotArea>
        <pivotArea type="data" collapsedLevelsAreSubtotals="1" fieldPosition="0">
          <references count="3">
            <reference field="4294967294" count="1" selected="0">
              <x v="0"/>
            </reference>
            <reference field="1" count="1">
              <x v="2"/>
            </reference>
            <reference field="7" count="1" selected="0">
              <x v="6"/>
            </reference>
          </references>
        </pivotArea>
        <pivotArea type="data" collapsedLevelsAreSubtotals="1" fieldPosition="0">
          <references count="3">
            <reference field="4294967294" count="1" selected="0">
              <x v="0"/>
            </reference>
            <reference field="1" count="1">
              <x v="2"/>
            </reference>
            <reference field="7" count="1" selected="0">
              <x v="7"/>
            </reference>
          </references>
        </pivotArea>
        <pivotArea type="data" collapsedLevelsAreSubtotals="1" fieldPosition="0">
          <references count="3">
            <reference field="4294967294" count="1" selected="0">
              <x v="0"/>
            </reference>
            <reference field="1" count="1">
              <x v="2"/>
            </reference>
            <reference field="7" count="1" selected="0">
              <x v="8"/>
            </reference>
          </references>
        </pivotArea>
        <pivotArea type="data" collapsedLevelsAreSubtotals="1" fieldPosition="0">
          <references count="3">
            <reference field="4294967294" count="1" selected="0">
              <x v="0"/>
            </reference>
            <reference field="1" count="1">
              <x v="2"/>
            </reference>
            <reference field="7" count="1" selected="0">
              <x v="12"/>
            </reference>
          </references>
        </pivotArea>
        <pivotArea type="data" grandCol="1" collapsedLevelsAreSubtotals="1" fieldPosition="0">
          <references count="2">
            <reference field="4294967294" count="1" selected="0">
              <x v="0"/>
            </reference>
            <reference field="1" count="1">
              <x v="2"/>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1"/>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2"/>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3"/>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4"/>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5"/>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6"/>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7"/>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8"/>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12"/>
            </reference>
          </references>
        </pivotArea>
        <pivotArea type="data" grandCol="1" collapsedLevelsAreSubtotals="1" fieldPosition="0">
          <references count="3">
            <reference field="4294967294" count="1" selected="0">
              <x v="0"/>
            </reference>
            <reference field="1" count="1" selected="0">
              <x v="2"/>
            </reference>
            <reference field="2" count="1">
              <x v="6"/>
            </reference>
          </references>
        </pivotArea>
      </pivotAreas>
    </conditionalFormat>
    <conditionalFormat priority="5">
      <pivotAreas count="50">
        <pivotArea type="data" collapsedLevelsAreSubtotals="1" fieldPosition="0">
          <references count="3">
            <reference field="4294967294" count="1" selected="0">
              <x v="0"/>
            </reference>
            <reference field="1" count="1">
              <x v="0"/>
            </reference>
            <reference field="7" count="1" selected="0">
              <x v="1"/>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1"/>
            </reference>
          </references>
        </pivotArea>
        <pivotArea type="data" collapsedLevelsAreSubtotals="1" fieldPosition="0">
          <references count="3">
            <reference field="4294967294" count="1" selected="0">
              <x v="0"/>
            </reference>
            <reference field="1" count="1">
              <x v="1"/>
            </reference>
            <reference field="7" count="1" selected="0">
              <x v="1"/>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1"/>
            </reference>
          </references>
        </pivotArea>
        <pivotArea type="data" collapsedLevelsAreSubtotals="1" fieldPosition="0">
          <references count="3">
            <reference field="4294967294" count="1" selected="0">
              <x v="0"/>
            </reference>
            <reference field="1" count="1">
              <x v="2"/>
            </reference>
            <reference field="7" count="1" selected="0">
              <x v="1"/>
            </reference>
          </references>
        </pivotArea>
        <pivotArea type="data" collapsedLevelsAreSubtotals="1" fieldPosition="0">
          <references count="3">
            <reference field="4294967294" count="1" selected="0">
              <x v="0"/>
            </reference>
            <reference field="1" count="1">
              <x v="0"/>
            </reference>
            <reference field="7" count="1" selected="0">
              <x v="2"/>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2"/>
            </reference>
          </references>
        </pivotArea>
        <pivotArea type="data" collapsedLevelsAreSubtotals="1" fieldPosition="0">
          <references count="3">
            <reference field="4294967294" count="1" selected="0">
              <x v="0"/>
            </reference>
            <reference field="1" count="1">
              <x v="1"/>
            </reference>
            <reference field="7" count="1" selected="0">
              <x v="2"/>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2"/>
            </reference>
          </references>
        </pivotArea>
        <pivotArea type="data" collapsedLevelsAreSubtotals="1" fieldPosition="0">
          <references count="3">
            <reference field="4294967294" count="1" selected="0">
              <x v="0"/>
            </reference>
            <reference field="1" count="1">
              <x v="2"/>
            </reference>
            <reference field="7" count="1" selected="0">
              <x v="2"/>
            </reference>
          </references>
        </pivotArea>
        <pivotArea type="data" collapsedLevelsAreSubtotals="1" fieldPosition="0">
          <references count="3">
            <reference field="4294967294" count="1" selected="0">
              <x v="0"/>
            </reference>
            <reference field="1" count="1">
              <x v="0"/>
            </reference>
            <reference field="7" count="1" selected="0">
              <x v="3"/>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3"/>
            </reference>
          </references>
        </pivotArea>
        <pivotArea type="data" collapsedLevelsAreSubtotals="1" fieldPosition="0">
          <references count="3">
            <reference field="4294967294" count="1" selected="0">
              <x v="0"/>
            </reference>
            <reference field="1" count="1">
              <x v="1"/>
            </reference>
            <reference field="7" count="1" selected="0">
              <x v="3"/>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3"/>
            </reference>
          </references>
        </pivotArea>
        <pivotArea type="data" collapsedLevelsAreSubtotals="1" fieldPosition="0">
          <references count="3">
            <reference field="4294967294" count="1" selected="0">
              <x v="0"/>
            </reference>
            <reference field="1" count="1">
              <x v="2"/>
            </reference>
            <reference field="7" count="1" selected="0">
              <x v="3"/>
            </reference>
          </references>
        </pivotArea>
        <pivotArea type="data" collapsedLevelsAreSubtotals="1" fieldPosition="0">
          <references count="3">
            <reference field="4294967294" count="1" selected="0">
              <x v="0"/>
            </reference>
            <reference field="1" count="1">
              <x v="0"/>
            </reference>
            <reference field="7" count="1" selected="0">
              <x v="4"/>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4"/>
            </reference>
          </references>
        </pivotArea>
        <pivotArea type="data" collapsedLevelsAreSubtotals="1" fieldPosition="0">
          <references count="3">
            <reference field="4294967294" count="1" selected="0">
              <x v="0"/>
            </reference>
            <reference field="1" count="1">
              <x v="1"/>
            </reference>
            <reference field="7" count="1" selected="0">
              <x v="4"/>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4"/>
            </reference>
          </references>
        </pivotArea>
        <pivotArea type="data" collapsedLevelsAreSubtotals="1" fieldPosition="0">
          <references count="3">
            <reference field="4294967294" count="1" selected="0">
              <x v="0"/>
            </reference>
            <reference field="1" count="1">
              <x v="2"/>
            </reference>
            <reference field="7" count="1" selected="0">
              <x v="4"/>
            </reference>
          </references>
        </pivotArea>
        <pivotArea type="data" collapsedLevelsAreSubtotals="1" fieldPosition="0">
          <references count="3">
            <reference field="4294967294" count="1" selected="0">
              <x v="0"/>
            </reference>
            <reference field="1" count="1">
              <x v="0"/>
            </reference>
            <reference field="7" count="1" selected="0">
              <x v="5"/>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5"/>
            </reference>
          </references>
        </pivotArea>
        <pivotArea type="data" collapsedLevelsAreSubtotals="1" fieldPosition="0">
          <references count="3">
            <reference field="4294967294" count="1" selected="0">
              <x v="0"/>
            </reference>
            <reference field="1" count="1">
              <x v="1"/>
            </reference>
            <reference field="7" count="1" selected="0">
              <x v="5"/>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5"/>
            </reference>
          </references>
        </pivotArea>
        <pivotArea type="data" collapsedLevelsAreSubtotals="1" fieldPosition="0">
          <references count="3">
            <reference field="4294967294" count="1" selected="0">
              <x v="0"/>
            </reference>
            <reference field="1" count="1">
              <x v="2"/>
            </reference>
            <reference field="7" count="1" selected="0">
              <x v="5"/>
            </reference>
          </references>
        </pivotArea>
        <pivotArea type="data" collapsedLevelsAreSubtotals="1" fieldPosition="0">
          <references count="3">
            <reference field="4294967294" count="1" selected="0">
              <x v="0"/>
            </reference>
            <reference field="1" count="1">
              <x v="0"/>
            </reference>
            <reference field="7" count="1" selected="0">
              <x v="6"/>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6"/>
            </reference>
          </references>
        </pivotArea>
        <pivotArea type="data" collapsedLevelsAreSubtotals="1" fieldPosition="0">
          <references count="3">
            <reference field="4294967294" count="1" selected="0">
              <x v="0"/>
            </reference>
            <reference field="1" count="1">
              <x v="1"/>
            </reference>
            <reference field="7" count="1" selected="0">
              <x v="6"/>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6"/>
            </reference>
          </references>
        </pivotArea>
        <pivotArea type="data" collapsedLevelsAreSubtotals="1" fieldPosition="0">
          <references count="3">
            <reference field="4294967294" count="1" selected="0">
              <x v="0"/>
            </reference>
            <reference field="1" count="1">
              <x v="2"/>
            </reference>
            <reference field="7" count="1" selected="0">
              <x v="6"/>
            </reference>
          </references>
        </pivotArea>
        <pivotArea type="data" collapsedLevelsAreSubtotals="1" fieldPosition="0">
          <references count="3">
            <reference field="4294967294" count="1" selected="0">
              <x v="0"/>
            </reference>
            <reference field="1" count="1">
              <x v="0"/>
            </reference>
            <reference field="7" count="1" selected="0">
              <x v="7"/>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7"/>
            </reference>
          </references>
        </pivotArea>
        <pivotArea type="data" collapsedLevelsAreSubtotals="1" fieldPosition="0">
          <references count="3">
            <reference field="4294967294" count="1" selected="0">
              <x v="0"/>
            </reference>
            <reference field="1" count="1">
              <x v="1"/>
            </reference>
            <reference field="7" count="1" selected="0">
              <x v="7"/>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7"/>
            </reference>
          </references>
        </pivotArea>
        <pivotArea type="data" collapsedLevelsAreSubtotals="1" fieldPosition="0">
          <references count="3">
            <reference field="4294967294" count="1" selected="0">
              <x v="0"/>
            </reference>
            <reference field="1" count="1">
              <x v="2"/>
            </reference>
            <reference field="7" count="1" selected="0">
              <x v="7"/>
            </reference>
          </references>
        </pivotArea>
        <pivotArea type="data" collapsedLevelsAreSubtotals="1" fieldPosition="0">
          <references count="3">
            <reference field="4294967294" count="1" selected="0">
              <x v="0"/>
            </reference>
            <reference field="1" count="1">
              <x v="0"/>
            </reference>
            <reference field="7" count="1" selected="0">
              <x v="8"/>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8"/>
            </reference>
          </references>
        </pivotArea>
        <pivotArea type="data" collapsedLevelsAreSubtotals="1" fieldPosition="0">
          <references count="3">
            <reference field="4294967294" count="1" selected="0">
              <x v="0"/>
            </reference>
            <reference field="1" count="1">
              <x v="1"/>
            </reference>
            <reference field="7" count="1" selected="0">
              <x v="8"/>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8"/>
            </reference>
          </references>
        </pivotArea>
        <pivotArea type="data" collapsedLevelsAreSubtotals="1" fieldPosition="0">
          <references count="3">
            <reference field="4294967294" count="1" selected="0">
              <x v="0"/>
            </reference>
            <reference field="1" count="1">
              <x v="2"/>
            </reference>
            <reference field="7" count="1" selected="0">
              <x v="8"/>
            </reference>
          </references>
        </pivotArea>
        <pivotArea type="data" collapsedLevelsAreSubtotals="1" fieldPosition="0">
          <references count="3">
            <reference field="4294967294" count="1" selected="0">
              <x v="0"/>
            </reference>
            <reference field="1" count="1">
              <x v="0"/>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12"/>
            </reference>
          </references>
        </pivotArea>
        <pivotArea type="data" collapsedLevelsAreSubtotals="1" fieldPosition="0">
          <references count="3">
            <reference field="4294967294" count="1" selected="0">
              <x v="0"/>
            </reference>
            <reference field="1" count="1">
              <x v="1"/>
            </reference>
            <reference field="7" count="1" selected="0">
              <x v="12"/>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12"/>
            </reference>
          </references>
        </pivotArea>
        <pivotArea type="data" collapsedLevelsAreSubtotals="1" fieldPosition="0">
          <references count="3">
            <reference field="4294967294" count="1" selected="0">
              <x v="0"/>
            </reference>
            <reference field="1" count="1">
              <x v="2"/>
            </reference>
            <reference field="7" count="1" selected="0">
              <x v="12"/>
            </reference>
          </references>
        </pivotArea>
        <pivotArea type="data" grandCol="1" collapsedLevelsAreSubtotals="1" fieldPosition="0">
          <references count="2">
            <reference field="4294967294" count="1" selected="0">
              <x v="0"/>
            </reference>
            <reference field="1" count="1">
              <x v="0"/>
            </reference>
          </references>
        </pivotArea>
        <pivotArea type="data" grandCol="1" collapsedLevelsAreSubtotals="1" fieldPosition="0">
          <references count="3">
            <reference field="4294967294" count="1" selected="0">
              <x v="0"/>
            </reference>
            <reference field="1" count="1" selected="0">
              <x v="0"/>
            </reference>
            <reference field="2" count="9">
              <x v="0"/>
              <x v="1"/>
              <x v="2"/>
              <x v="3"/>
              <x v="4"/>
              <x v="10"/>
              <x v="11"/>
              <x v="12"/>
              <x v="14"/>
            </reference>
          </references>
        </pivotArea>
        <pivotArea type="data" grandCol="1" collapsedLevelsAreSubtotals="1" fieldPosition="0">
          <references count="2">
            <reference field="4294967294" count="1" selected="0">
              <x v="0"/>
            </reference>
            <reference field="1" count="1">
              <x v="1"/>
            </reference>
          </references>
        </pivotArea>
        <pivotArea type="data" grandCol="1" collapsedLevelsAreSubtotals="1" fieldPosition="0">
          <references count="3">
            <reference field="4294967294" count="1" selected="0">
              <x v="0"/>
            </reference>
            <reference field="1" count="1" selected="0">
              <x v="1"/>
            </reference>
            <reference field="2" count="6">
              <x v="5"/>
              <x v="8"/>
              <x v="9"/>
              <x v="15"/>
              <x v="16"/>
              <x v="17"/>
            </reference>
          </references>
        </pivotArea>
        <pivotArea type="data" grandCol="1" collapsedLevelsAreSubtotals="1" fieldPosition="0">
          <references count="2">
            <reference field="4294967294" count="1" selected="0">
              <x v="0"/>
            </reference>
            <reference field="1" count="1">
              <x v="2"/>
            </reference>
          </references>
        </pivotArea>
      </pivotAreas>
    </conditionalFormat>
    <conditionalFormat priority="6">
      <pivotAreas count="5">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0"/>
            </reference>
          </references>
        </pivotArea>
        <pivotArea type="data" collapsedLevelsAreSubtotals="1" fieldPosition="0">
          <references count="3">
            <reference field="4294967294" count="1" selected="0">
              <x v="0"/>
            </reference>
            <reference field="1" count="1">
              <x v="1"/>
            </reference>
            <reference field="7" count="1" selected="0">
              <x v="0"/>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0"/>
            </reference>
          </references>
        </pivotArea>
        <pivotArea type="data" collapsedLevelsAreSubtotals="1" fieldPosition="0">
          <references count="3">
            <reference field="4294967294" count="1" selected="0">
              <x v="0"/>
            </reference>
            <reference field="1" count="1">
              <x v="2"/>
            </reference>
            <reference field="7" count="1" selected="0">
              <x v="0"/>
            </reference>
          </references>
        </pivotArea>
        <pivotArea type="data" collapsedLevelsAreSubtotals="1" fieldPosition="0">
          <references count="4">
            <reference field="4294967294" count="1" selected="0">
              <x v="0"/>
            </reference>
            <reference field="1" count="1" selected="0">
              <x v="2"/>
            </reference>
            <reference field="2" count="1">
              <x v="6"/>
            </reference>
            <reference field="7" count="1" selected="0">
              <x v="0"/>
            </reference>
          </references>
        </pivotArea>
      </pivotAreas>
    </conditionalFormat>
    <conditionalFormat priority="44">
      <pivotAreas count="5">
        <pivotArea type="data" collapsedLevelsAreSubtotals="1" fieldPosition="0">
          <references count="3">
            <reference field="4294967294" count="1" selected="0">
              <x v="0"/>
            </reference>
            <reference field="1" count="1">
              <x v="0"/>
            </reference>
            <reference field="7" count="1" selected="0">
              <x v="0"/>
            </reference>
          </references>
        </pivotArea>
        <pivotArea type="data" collapsedLevelsAreSubtotals="1" fieldPosition="0">
          <references count="4">
            <reference field="4294967294" count="1" selected="0">
              <x v="0"/>
            </reference>
            <reference field="1" count="1" selected="0">
              <x v="0"/>
            </reference>
            <reference field="2" count="9">
              <x v="0"/>
              <x v="1"/>
              <x v="2"/>
              <x v="3"/>
              <x v="4"/>
              <x v="10"/>
              <x v="11"/>
              <x v="12"/>
              <x v="14"/>
            </reference>
            <reference field="7" count="1" selected="0">
              <x v="0"/>
            </reference>
          </references>
        </pivotArea>
        <pivotArea type="data" collapsedLevelsAreSubtotals="1" fieldPosition="0">
          <references count="3">
            <reference field="4294967294" count="1" selected="0">
              <x v="0"/>
            </reference>
            <reference field="1" count="1">
              <x v="1"/>
            </reference>
            <reference field="7" count="1" selected="0">
              <x v="0"/>
            </reference>
          </references>
        </pivotArea>
        <pivotArea type="data" collapsedLevelsAreSubtotals="1" fieldPosition="0">
          <references count="4">
            <reference field="4294967294" count="1" selected="0">
              <x v="0"/>
            </reference>
            <reference field="1" count="1" selected="0">
              <x v="1"/>
            </reference>
            <reference field="2" count="6">
              <x v="5"/>
              <x v="8"/>
              <x v="9"/>
              <x v="15"/>
              <x v="16"/>
              <x v="17"/>
            </reference>
            <reference field="7" count="1" selected="0">
              <x v="0"/>
            </reference>
          </references>
        </pivotArea>
        <pivotArea type="data" collapsedLevelsAreSubtotals="1" fieldPosition="0">
          <references count="3">
            <reference field="4294967294" count="1" selected="0">
              <x v="0"/>
            </reference>
            <reference field="1" count="1">
              <x v="2"/>
            </reference>
            <reference field="7" count="1" selected="0">
              <x v="0"/>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EE861E1-D776-4A91-B310-0CDD41700E00}" name="PivotTable9"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15:M137" firstHeaderRow="1" firstDataRow="2" firstDataCol="1" rowPageCount="1" colPageCount="1"/>
  <pivotFields count="11">
    <pivotField dataField="1" showAll="0"/>
    <pivotField axis="axisRow" showAll="0">
      <items count="4">
        <item x="0"/>
        <item x="1"/>
        <item x="2"/>
        <item t="default"/>
      </items>
    </pivotField>
    <pivotField axis="axisRow" showAll="0">
      <items count="20">
        <item x="0"/>
        <item x="1"/>
        <item x="2"/>
        <item x="3"/>
        <item x="4"/>
        <item x="6"/>
        <item x="5"/>
        <item x="7"/>
        <item x="8"/>
        <item x="9"/>
        <item x="10"/>
        <item m="1" x="18"/>
        <item x="11"/>
        <item x="12"/>
        <item x="13"/>
        <item x="14"/>
        <item x="16"/>
        <item m="1" x="17"/>
        <item x="15"/>
        <item t="default"/>
      </items>
    </pivotField>
    <pivotField axis="axisPage" multipleItemSelectionAllowed="1" showAll="0">
      <items count="4">
        <item x="0"/>
        <item h="1" x="1"/>
        <item m="1" x="2"/>
        <item t="default"/>
      </items>
    </pivotField>
    <pivotField showAll="0"/>
    <pivotField showAll="0" defaultSubtotal="0"/>
    <pivotField showAll="0"/>
    <pivotField axis="axisCol" showAll="0">
      <items count="14">
        <item x="0"/>
        <item x="1"/>
        <item x="2"/>
        <item x="7"/>
        <item x="6"/>
        <item x="4"/>
        <item x="8"/>
        <item x="9"/>
        <item x="3"/>
        <item m="1" x="11"/>
        <item m="1" x="12"/>
        <item m="1" x="10"/>
        <item x="5"/>
        <item t="default"/>
      </items>
    </pivotField>
    <pivotField showAll="0"/>
    <pivotField showAll="0"/>
    <pivotField showAll="0"/>
  </pivotFields>
  <rowFields count="2">
    <field x="1"/>
    <field x="2"/>
  </rowFields>
  <rowItems count="21">
    <i>
      <x/>
    </i>
    <i r="1">
      <x/>
    </i>
    <i r="1">
      <x v="1"/>
    </i>
    <i r="1">
      <x v="2"/>
    </i>
    <i r="1">
      <x v="3"/>
    </i>
    <i r="1">
      <x v="4"/>
    </i>
    <i r="1">
      <x v="5"/>
    </i>
    <i r="1">
      <x v="14"/>
    </i>
    <i r="1">
      <x v="15"/>
    </i>
    <i r="1">
      <x v="16"/>
    </i>
    <i>
      <x v="1"/>
    </i>
    <i r="1">
      <x v="6"/>
    </i>
    <i r="1">
      <x v="7"/>
    </i>
    <i r="1">
      <x v="8"/>
    </i>
    <i r="1">
      <x v="9"/>
    </i>
    <i r="1">
      <x v="12"/>
    </i>
    <i r="1">
      <x v="13"/>
    </i>
    <i r="1">
      <x v="18"/>
    </i>
    <i>
      <x v="2"/>
    </i>
    <i r="1">
      <x v="10"/>
    </i>
    <i t="grand">
      <x/>
    </i>
  </rowItems>
  <colFields count="1">
    <field x="7"/>
  </colFields>
  <colItems count="11">
    <i>
      <x/>
    </i>
    <i>
      <x v="1"/>
    </i>
    <i>
      <x v="2"/>
    </i>
    <i>
      <x v="3"/>
    </i>
    <i>
      <x v="4"/>
    </i>
    <i>
      <x v="5"/>
    </i>
    <i>
      <x v="6"/>
    </i>
    <i>
      <x v="7"/>
    </i>
    <i>
      <x v="8"/>
    </i>
    <i>
      <x v="12"/>
    </i>
    <i t="grand">
      <x/>
    </i>
  </colItems>
  <pageFields count="1">
    <pageField fld="3" hier="-1"/>
  </pageFields>
  <dataFields count="1">
    <dataField name="Count of Company" fld="0" subtotal="count" showDataAs="percentOfTotal" baseField="0" baseItem="0" numFmtId="9"/>
  </dataFields>
  <formats count="76">
    <format dxfId="700">
      <pivotArea field="7" type="button" dataOnly="0" labelOnly="1" outline="0" axis="axisCol" fieldPosition="0"/>
    </format>
    <format dxfId="699">
      <pivotArea dataOnly="0" labelOnly="1" outline="0" axis="axisValues" fieldPosition="0"/>
    </format>
    <format dxfId="698">
      <pivotArea field="2" type="button" dataOnly="0" labelOnly="1" outline="0" axis="axisRow" fieldPosition="1"/>
    </format>
    <format dxfId="697">
      <pivotArea type="topRight" dataOnly="0" labelOnly="1" outline="0" fieldPosition="0"/>
    </format>
    <format dxfId="696">
      <pivotArea dataOnly="0" labelOnly="1" fieldPosition="0">
        <references count="1">
          <reference field="2" count="0"/>
        </references>
      </pivotArea>
    </format>
    <format dxfId="695">
      <pivotArea dataOnly="0" labelOnly="1" grandCol="1" outline="0" fieldPosition="0"/>
    </format>
    <format dxfId="694">
      <pivotArea type="origin" dataOnly="0" labelOnly="1" outline="0" fieldPosition="0"/>
    </format>
    <format dxfId="693">
      <pivotArea type="origin" dataOnly="0" labelOnly="1" outline="0" fieldPosition="0"/>
    </format>
    <format dxfId="692">
      <pivotArea field="7" type="button" dataOnly="0" labelOnly="1" outline="0" axis="axisCol" fieldPosition="0"/>
    </format>
    <format dxfId="691">
      <pivotArea type="all" dataOnly="0" outline="0" fieldPosition="0"/>
    </format>
    <format dxfId="690">
      <pivotArea outline="0" collapsedLevelsAreSubtotals="1" fieldPosition="0"/>
    </format>
    <format dxfId="689">
      <pivotArea type="origin" dataOnly="0" labelOnly="1" outline="0" fieldPosition="0"/>
    </format>
    <format dxfId="688">
      <pivotArea field="2" type="button" dataOnly="0" labelOnly="1" outline="0" axis="axisRow" fieldPosition="1"/>
    </format>
    <format dxfId="687">
      <pivotArea type="topRight" dataOnly="0" labelOnly="1" outline="0" fieldPosition="0"/>
    </format>
    <format dxfId="686">
      <pivotArea field="7" type="button" dataOnly="0" labelOnly="1" outline="0" axis="axisCol" fieldPosition="0"/>
    </format>
    <format dxfId="685">
      <pivotArea dataOnly="0" labelOnly="1" fieldPosition="0">
        <references count="1">
          <reference field="7" count="0"/>
        </references>
      </pivotArea>
    </format>
    <format dxfId="684">
      <pivotArea dataOnly="0" labelOnly="1" fieldPosition="0">
        <references count="1">
          <reference field="2" count="0"/>
        </references>
      </pivotArea>
    </format>
    <format dxfId="683">
      <pivotArea dataOnly="0" labelOnly="1" grandCol="1" outline="0" fieldPosition="0"/>
    </format>
    <format dxfId="682">
      <pivotArea field="7" type="button" dataOnly="0" labelOnly="1" outline="0" axis="axisCol" fieldPosition="0"/>
    </format>
    <format dxfId="681">
      <pivotArea type="topRight" dataOnly="0" labelOnly="1" outline="0" fieldPosition="0"/>
    </format>
    <format dxfId="680">
      <pivotArea dataOnly="0" labelOnly="1" fieldPosition="0">
        <references count="1">
          <reference field="7" count="0"/>
        </references>
      </pivotArea>
    </format>
    <format dxfId="679">
      <pivotArea dataOnly="0" labelOnly="1" grandCol="1" outline="0" fieldPosition="0"/>
    </format>
    <format dxfId="678">
      <pivotArea dataOnly="0" labelOnly="1" fieldPosition="0">
        <references count="1">
          <reference field="2" count="0"/>
        </references>
      </pivotArea>
    </format>
    <format dxfId="677">
      <pivotArea type="origin" dataOnly="0" labelOnly="1" outline="0" fieldPosition="0"/>
    </format>
    <format dxfId="676">
      <pivotArea field="2" type="button" dataOnly="0" labelOnly="1" outline="0" axis="axisRow" fieldPosition="1"/>
    </format>
    <format dxfId="675">
      <pivotArea field="2" type="button" dataOnly="0" labelOnly="1" outline="0" axis="axisRow" fieldPosition="1"/>
    </format>
    <format dxfId="674">
      <pivotArea dataOnly="0" labelOnly="1" fieldPosition="0">
        <references count="1">
          <reference field="7" count="0"/>
        </references>
      </pivotArea>
    </format>
    <format dxfId="673">
      <pivotArea dataOnly="0" labelOnly="1" grandCol="1" outline="0" fieldPosition="0"/>
    </format>
    <format dxfId="672">
      <pivotArea dataOnly="0" labelOnly="1" fieldPosition="0">
        <references count="1">
          <reference field="7" count="0"/>
        </references>
      </pivotArea>
    </format>
    <format dxfId="671">
      <pivotArea dataOnly="0" labelOnly="1" grandCol="1" outline="0" fieldPosition="0"/>
    </format>
    <format dxfId="670">
      <pivotArea dataOnly="0" labelOnly="1" fieldPosition="0">
        <references count="1">
          <reference field="7" count="0"/>
        </references>
      </pivotArea>
    </format>
    <format dxfId="669">
      <pivotArea dataOnly="0" labelOnly="1" grandCol="1" outline="0" fieldPosition="0"/>
    </format>
    <format dxfId="668">
      <pivotArea dataOnly="0" labelOnly="1" fieldPosition="0">
        <references count="1">
          <reference field="2" count="0"/>
        </references>
      </pivotArea>
    </format>
    <format dxfId="667">
      <pivotArea collapsedLevelsAreSubtotals="1" fieldPosition="0">
        <references count="1">
          <reference field="2" count="0"/>
        </references>
      </pivotArea>
    </format>
    <format dxfId="666">
      <pivotArea outline="0" fieldPosition="0">
        <references count="1">
          <reference field="4294967294" count="1">
            <x v="0"/>
          </reference>
        </references>
      </pivotArea>
    </format>
    <format dxfId="665">
      <pivotArea outline="0" collapsedLevelsAreSubtotals="1" fieldPosition="0"/>
    </format>
    <format dxfId="664">
      <pivotArea type="all" dataOnly="0" outline="0" fieldPosition="0"/>
    </format>
    <format dxfId="663">
      <pivotArea outline="0" collapsedLevelsAreSubtotals="1" fieldPosition="0"/>
    </format>
    <format dxfId="662">
      <pivotArea type="origin" dataOnly="0" labelOnly="1" outline="0" fieldPosition="0"/>
    </format>
    <format dxfId="661">
      <pivotArea field="7" type="button" dataOnly="0" labelOnly="1" outline="0" axis="axisCol" fieldPosition="0"/>
    </format>
    <format dxfId="660">
      <pivotArea type="topRight" dataOnly="0" labelOnly="1" outline="0" fieldPosition="0"/>
    </format>
    <format dxfId="659">
      <pivotArea field="2" type="button" dataOnly="0" labelOnly="1" outline="0" axis="axisRow" fieldPosition="1"/>
    </format>
    <format dxfId="658">
      <pivotArea dataOnly="0" labelOnly="1" fieldPosition="0">
        <references count="1">
          <reference field="2" count="0"/>
        </references>
      </pivotArea>
    </format>
    <format dxfId="657">
      <pivotArea dataOnly="0" labelOnly="1" grandRow="1" outline="0" fieldPosition="0"/>
    </format>
    <format dxfId="656">
      <pivotArea dataOnly="0" labelOnly="1" fieldPosition="0">
        <references count="1">
          <reference field="7" count="0"/>
        </references>
      </pivotArea>
    </format>
    <format dxfId="655">
      <pivotArea dataOnly="0" labelOnly="1" grandCol="1" outline="0" fieldPosition="0"/>
    </format>
    <format dxfId="654">
      <pivotArea type="all" dataOnly="0" outline="0" fieldPosition="0"/>
    </format>
    <format dxfId="653">
      <pivotArea outline="0" collapsedLevelsAreSubtotals="1" fieldPosition="0"/>
    </format>
    <format dxfId="652">
      <pivotArea type="origin" dataOnly="0" labelOnly="1" outline="0" fieldPosition="0"/>
    </format>
    <format dxfId="651">
      <pivotArea field="7" type="button" dataOnly="0" labelOnly="1" outline="0" axis="axisCol" fieldPosition="0"/>
    </format>
    <format dxfId="650">
      <pivotArea type="topRight" dataOnly="0" labelOnly="1" outline="0" fieldPosition="0"/>
    </format>
    <format dxfId="649">
      <pivotArea field="2" type="button" dataOnly="0" labelOnly="1" outline="0" axis="axisRow" fieldPosition="1"/>
    </format>
    <format dxfId="648">
      <pivotArea dataOnly="0" labelOnly="1" fieldPosition="0">
        <references count="1">
          <reference field="2" count="0"/>
        </references>
      </pivotArea>
    </format>
    <format dxfId="647">
      <pivotArea dataOnly="0" labelOnly="1" grandRow="1" outline="0" fieldPosition="0"/>
    </format>
    <format dxfId="646">
      <pivotArea dataOnly="0" labelOnly="1" fieldPosition="0">
        <references count="1">
          <reference field="7" count="0"/>
        </references>
      </pivotArea>
    </format>
    <format dxfId="645">
      <pivotArea dataOnly="0" labelOnly="1" grandCol="1" outline="0" fieldPosition="0"/>
    </format>
    <format dxfId="644">
      <pivotArea dataOnly="0" labelOnly="1" fieldPosition="0">
        <references count="1">
          <reference field="1" count="0"/>
        </references>
      </pivotArea>
    </format>
    <format dxfId="643">
      <pivotArea dataOnly="0" labelOnly="1" grandRow="1" outline="0" fieldPosition="0"/>
    </format>
    <format dxfId="642">
      <pivotArea dataOnly="0" labelOnly="1" fieldPosition="0">
        <references count="2">
          <reference field="1" count="1" selected="0">
            <x v="1"/>
          </reference>
          <reference field="2" count="6">
            <x v="6"/>
            <x v="7"/>
            <x v="8"/>
            <x v="9"/>
            <x v="12"/>
            <x v="13"/>
          </reference>
        </references>
      </pivotArea>
    </format>
    <format dxfId="641">
      <pivotArea dataOnly="0" labelOnly="1" fieldPosition="0">
        <references count="2">
          <reference field="1" count="1" selected="0">
            <x v="2"/>
          </reference>
          <reference field="2" count="1">
            <x v="10"/>
          </reference>
        </references>
      </pivotArea>
    </format>
    <format dxfId="640">
      <pivotArea dataOnly="0" labelOnly="1" fieldPosition="0">
        <references count="2">
          <reference field="1" count="1" selected="0">
            <x v="0"/>
          </reference>
          <reference field="2" count="9">
            <x v="0"/>
            <x v="1"/>
            <x v="2"/>
            <x v="3"/>
            <x v="4"/>
            <x v="5"/>
            <x v="14"/>
            <x v="15"/>
            <x v="16"/>
          </reference>
        </references>
      </pivotArea>
    </format>
    <format dxfId="639">
      <pivotArea dataOnly="0" labelOnly="1" fieldPosition="0">
        <references count="1">
          <reference field="1" count="0"/>
        </references>
      </pivotArea>
    </format>
    <format dxfId="638">
      <pivotArea dataOnly="0" labelOnly="1" grandRow="1" outline="0" fieldPosition="0"/>
    </format>
    <format dxfId="637">
      <pivotArea dataOnly="0" labelOnly="1" fieldPosition="0">
        <references count="2">
          <reference field="1" count="1" selected="0">
            <x v="1"/>
          </reference>
          <reference field="2" count="6">
            <x v="6"/>
            <x v="7"/>
            <x v="8"/>
            <x v="9"/>
            <x v="12"/>
            <x v="13"/>
          </reference>
        </references>
      </pivotArea>
    </format>
    <format dxfId="636">
      <pivotArea dataOnly="0" labelOnly="1" fieldPosition="0">
        <references count="2">
          <reference field="1" count="1" selected="0">
            <x v="2"/>
          </reference>
          <reference field="2" count="1">
            <x v="10"/>
          </reference>
        </references>
      </pivotArea>
    </format>
    <format dxfId="635">
      <pivotArea dataOnly="0" labelOnly="1" fieldPosition="0">
        <references count="2">
          <reference field="1" count="1" selected="0">
            <x v="0"/>
          </reference>
          <reference field="2" count="9">
            <x v="0"/>
            <x v="1"/>
            <x v="2"/>
            <x v="3"/>
            <x v="4"/>
            <x v="5"/>
            <x v="14"/>
            <x v="15"/>
            <x v="16"/>
          </reference>
        </references>
      </pivotArea>
    </format>
    <format dxfId="634">
      <pivotArea dataOnly="0" labelOnly="1" fieldPosition="0">
        <references count="1">
          <reference field="1" count="0"/>
        </references>
      </pivotArea>
    </format>
    <format dxfId="633">
      <pivotArea dataOnly="0" labelOnly="1" grandRow="1" outline="0" fieldPosition="0"/>
    </format>
    <format dxfId="632">
      <pivotArea dataOnly="0" labelOnly="1" fieldPosition="0">
        <references count="2">
          <reference field="1" count="1" selected="0">
            <x v="1"/>
          </reference>
          <reference field="2" count="6">
            <x v="6"/>
            <x v="7"/>
            <x v="8"/>
            <x v="9"/>
            <x v="12"/>
            <x v="13"/>
          </reference>
        </references>
      </pivotArea>
    </format>
    <format dxfId="631">
      <pivotArea dataOnly="0" labelOnly="1" fieldPosition="0">
        <references count="2">
          <reference field="1" count="1" selected="0">
            <x v="2"/>
          </reference>
          <reference field="2" count="1">
            <x v="10"/>
          </reference>
        </references>
      </pivotArea>
    </format>
    <format dxfId="630">
      <pivotArea dataOnly="0" labelOnly="1" fieldPosition="0">
        <references count="2">
          <reference field="1" count="1" selected="0">
            <x v="0"/>
          </reference>
          <reference field="2" count="9">
            <x v="0"/>
            <x v="1"/>
            <x v="2"/>
            <x v="3"/>
            <x v="4"/>
            <x v="5"/>
            <x v="14"/>
            <x v="15"/>
            <x v="16"/>
          </reference>
        </references>
      </pivotArea>
    </format>
    <format dxfId="629">
      <pivotArea dataOnly="0" labelOnly="1" fieldPosition="0">
        <references count="1">
          <reference field="1" count="1">
            <x v="0"/>
          </reference>
        </references>
      </pivotArea>
    </format>
    <format dxfId="628">
      <pivotArea dataOnly="0" labelOnly="1" fieldPosition="0">
        <references count="1">
          <reference field="1" count="1">
            <x v="1"/>
          </reference>
        </references>
      </pivotArea>
    </format>
    <format dxfId="627">
      <pivotArea dataOnly="0" labelOnly="1" fieldPosition="0">
        <references count="1">
          <reference field="1" count="1">
            <x v="2"/>
          </reference>
        </references>
      </pivotArea>
    </format>
    <format dxfId="626">
      <pivotArea outline="0" collapsedLevelsAreSubtotals="1" fieldPosition="0"/>
    </format>
    <format dxfId="625">
      <pivotArea dataOnly="0" labelOnly="1" fieldPosition="0">
        <references count="2">
          <reference field="1" count="1" selected="0">
            <x v="1"/>
          </reference>
          <reference field="2" count="1">
            <x v="18"/>
          </reference>
        </references>
      </pivotArea>
    </format>
  </formats>
  <conditionalFormats count="6">
    <conditionalFormat priority="23">
      <pivotAreas count="6">
        <pivotArea type="data" collapsedLevelsAreSubtotals="1" fieldPosition="0">
          <references count="2">
            <reference field="4294967294" count="1" selected="0">
              <x v="0"/>
            </reference>
            <reference field="1" count="1">
              <x v="0"/>
            </reference>
          </references>
        </pivotArea>
        <pivotArea type="data" collapsedLevelsAreSubtotals="1" fieldPosition="0">
          <references count="3">
            <reference field="4294967294" count="1" selected="0">
              <x v="0"/>
            </reference>
            <reference field="1" count="1" selected="0">
              <x v="0"/>
            </reference>
            <reference field="2" count="9">
              <x v="0"/>
              <x v="1"/>
              <x v="2"/>
              <x v="3"/>
              <x v="4"/>
              <x v="5"/>
              <x v="14"/>
              <x v="15"/>
              <x v="16"/>
            </reference>
          </references>
        </pivotArea>
        <pivotArea type="data" collapsedLevelsAreSubtotals="1" fieldPosition="0">
          <references count="2">
            <reference field="4294967294" count="1" selected="0">
              <x v="0"/>
            </reference>
            <reference field="1" count="1">
              <x v="1"/>
            </reference>
          </references>
        </pivotArea>
        <pivotArea type="data" collapsedLevelsAreSubtotals="1" fieldPosition="0">
          <references count="3">
            <reference field="4294967294" count="1" selected="0">
              <x v="0"/>
            </reference>
            <reference field="1" count="1" selected="0">
              <x v="1"/>
            </reference>
            <reference field="2" count="6">
              <x v="6"/>
              <x v="7"/>
              <x v="8"/>
              <x v="9"/>
              <x v="12"/>
              <x v="13"/>
            </reference>
          </references>
        </pivotArea>
        <pivotArea type="data" collapsedLevelsAreSubtotals="1" fieldPosition="0">
          <references count="2">
            <reference field="4294967294" count="1" selected="0">
              <x v="0"/>
            </reference>
            <reference field="1" count="1">
              <x v="2"/>
            </reference>
          </references>
        </pivotArea>
        <pivotArea type="data" grandRow="1" outline="0" collapsedLevelsAreSubtotals="1" fieldPosition="0">
          <references count="1">
            <reference field="4294967294" count="1" selected="0">
              <x v="0"/>
            </reference>
          </references>
        </pivotArea>
      </pivotAreas>
    </conditionalFormat>
    <conditionalFormat priority="30">
      <pivotAreas count="1">
        <pivotArea type="data" collapsedLevelsAreSubtotals="1" fieldPosition="0">
          <references count="4">
            <reference field="4294967294" count="1" selected="0">
              <x v="0"/>
            </reference>
            <reference field="1" count="1" selected="0">
              <x v="0"/>
            </reference>
            <reference field="2" count="1">
              <x v="1"/>
            </reference>
            <reference field="7" count="1" selected="0">
              <x v="12"/>
            </reference>
          </references>
        </pivotArea>
      </pivotAreas>
    </conditionalFormat>
    <conditionalFormat priority="31">
      <pivotAreas count="1">
        <pivotArea type="data" collapsedLevelsAreSubtotals="1" fieldPosition="0">
          <references count="4">
            <reference field="4294967294" count="1" selected="0">
              <x v="0"/>
            </reference>
            <reference field="1" count="1" selected="0">
              <x v="0"/>
            </reference>
            <reference field="2" count="1">
              <x v="1"/>
            </reference>
            <reference field="7" count="9" selected="0">
              <x v="0"/>
              <x v="1"/>
              <x v="2"/>
              <x v="3"/>
              <x v="4"/>
              <x v="5"/>
              <x v="6"/>
              <x v="7"/>
              <x v="8"/>
            </reference>
          </references>
        </pivotArea>
      </pivotAreas>
    </conditionalFormat>
    <conditionalFormat priority="37">
      <pivotAreas count="4">
        <pivotArea type="data" collapsedLevelsAreSubtotals="1" fieldPosition="0">
          <references count="3">
            <reference field="4294967294" count="1" selected="0">
              <x v="0"/>
            </reference>
            <reference field="1" count="1">
              <x v="0"/>
            </reference>
            <reference field="7" count="1" selected="0">
              <x v="12"/>
            </reference>
          </references>
        </pivotArea>
        <pivotArea type="data" grandCol="1" collapsedLevelsAreSubtotals="1" fieldPosition="0">
          <references count="2">
            <reference field="4294967294" count="1" selected="0">
              <x v="0"/>
            </reference>
            <reference field="1" count="1">
              <x v="0"/>
            </reference>
          </references>
        </pivotArea>
        <pivotArea type="data" collapsedLevelsAreSubtotals="1" fieldPosition="0">
          <references count="4">
            <reference field="4294967294" count="1" selected="0">
              <x v="0"/>
            </reference>
            <reference field="1" count="1" selected="0">
              <x v="0"/>
            </reference>
            <reference field="2" count="8">
              <x v="0"/>
              <x v="2"/>
              <x v="3"/>
              <x v="4"/>
              <x v="5"/>
              <x v="14"/>
              <x v="15"/>
              <x v="16"/>
            </reference>
            <reference field="7" count="1" selected="0">
              <x v="12"/>
            </reference>
          </references>
        </pivotArea>
        <pivotArea type="data" grandCol="1" collapsedLevelsAreSubtotals="1" fieldPosition="0">
          <references count="3">
            <reference field="4294967294" count="1" selected="0">
              <x v="0"/>
            </reference>
            <reference field="1" count="1" selected="0">
              <x v="0"/>
            </reference>
            <reference field="2" count="8">
              <x v="0"/>
              <x v="2"/>
              <x v="3"/>
              <x v="4"/>
              <x v="5"/>
              <x v="14"/>
              <x v="15"/>
              <x v="16"/>
            </reference>
          </references>
        </pivotArea>
      </pivotAreas>
    </conditionalFormat>
    <conditionalFormat priority="38">
      <pivotAreas count="3">
        <pivotArea type="data" collapsedLevelsAreSubtotals="1" fieldPosition="0">
          <references count="3">
            <reference field="4294967294" count="1" selected="0">
              <x v="0"/>
            </reference>
            <reference field="1" count="1">
              <x v="0"/>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0"/>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2"/>
            </reference>
            <reference field="7" count="9" selected="0">
              <x v="0"/>
              <x v="1"/>
              <x v="2"/>
              <x v="3"/>
              <x v="4"/>
              <x v="5"/>
              <x v="6"/>
              <x v="7"/>
              <x v="8"/>
            </reference>
          </references>
        </pivotArea>
      </pivotAreas>
    </conditionalFormat>
    <conditionalFormat priority="42">
      <pivotAreas count="5">
        <pivotArea type="data" collapsedLevelsAreSubtotals="1" fieldPosition="0">
          <references count="2">
            <reference field="4294967294" count="1" selected="0">
              <x v="0"/>
            </reference>
            <reference field="1" count="1">
              <x v="0"/>
            </reference>
          </references>
        </pivotArea>
        <pivotArea type="data" collapsedLevelsAreSubtotals="1" fieldPosition="0">
          <references count="3">
            <reference field="4294967294" count="1" selected="0">
              <x v="0"/>
            </reference>
            <reference field="1" count="1" selected="0">
              <x v="0"/>
            </reference>
            <reference field="2" count="9">
              <x v="0"/>
              <x v="1"/>
              <x v="2"/>
              <x v="3"/>
              <x v="4"/>
              <x v="5"/>
              <x v="14"/>
              <x v="15"/>
              <x v="16"/>
            </reference>
          </references>
        </pivotArea>
        <pivotArea type="data" collapsedLevelsAreSubtotals="1" fieldPosition="0">
          <references count="2">
            <reference field="4294967294" count="1" selected="0">
              <x v="0"/>
            </reference>
            <reference field="1" count="1">
              <x v="1"/>
            </reference>
          </references>
        </pivotArea>
        <pivotArea type="data" collapsedLevelsAreSubtotals="1" fieldPosition="0">
          <references count="3">
            <reference field="4294967294" count="1" selected="0">
              <x v="0"/>
            </reference>
            <reference field="1" count="1" selected="0">
              <x v="1"/>
            </reference>
            <reference field="2" count="6">
              <x v="6"/>
              <x v="7"/>
              <x v="8"/>
              <x v="9"/>
              <x v="12"/>
              <x v="13"/>
            </reference>
          </references>
        </pivotArea>
        <pivotArea type="data" collapsedLevelsAreSubtotals="1" fieldPosition="0">
          <references count="2">
            <reference field="4294967294" count="1" selected="0">
              <x v="0"/>
            </reference>
            <reference field="1" count="1">
              <x v="2"/>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A21F6F2-EE43-44BF-B2FD-6F99454EDA95}" name="PivotTable4"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28:M50" firstHeaderRow="1" firstDataRow="2" firstDataCol="1" rowPageCount="1" colPageCount="1"/>
  <pivotFields count="11">
    <pivotField dataField="1" showAll="0"/>
    <pivotField axis="axisRow" showAll="0">
      <items count="4">
        <item x="0"/>
        <item x="1"/>
        <item x="2"/>
        <item t="default"/>
      </items>
    </pivotField>
    <pivotField axis="axisRow" showAll="0">
      <items count="20">
        <item x="0"/>
        <item x="2"/>
        <item x="3"/>
        <item x="4"/>
        <item x="6"/>
        <item x="9"/>
        <item x="10"/>
        <item m="1" x="18"/>
        <item x="11"/>
        <item x="12"/>
        <item x="13"/>
        <item x="14"/>
        <item x="16"/>
        <item m="1" x="17"/>
        <item x="1"/>
        <item x="5"/>
        <item x="7"/>
        <item x="8"/>
        <item x="15"/>
        <item t="default"/>
      </items>
    </pivotField>
    <pivotField axis="axisPage" multipleItemSelectionAllowed="1" showAll="0">
      <items count="4">
        <item x="0"/>
        <item h="1" x="1"/>
        <item m="1" x="2"/>
        <item t="default"/>
      </items>
    </pivotField>
    <pivotField showAll="0"/>
    <pivotField showAll="0" defaultSubtotal="0"/>
    <pivotField showAll="0"/>
    <pivotField axis="axisCol" showAll="0">
      <items count="14">
        <item x="0"/>
        <item x="1"/>
        <item x="2"/>
        <item x="7"/>
        <item x="6"/>
        <item x="4"/>
        <item x="8"/>
        <item x="9"/>
        <item x="3"/>
        <item m="1" x="11"/>
        <item m="1" x="12"/>
        <item m="1" x="10"/>
        <item x="5"/>
        <item t="default"/>
      </items>
    </pivotField>
    <pivotField showAll="0"/>
    <pivotField showAll="0"/>
    <pivotField showAll="0"/>
  </pivotFields>
  <rowFields count="2">
    <field x="1"/>
    <field x="2"/>
  </rowFields>
  <rowItems count="21">
    <i>
      <x/>
    </i>
    <i r="1">
      <x/>
    </i>
    <i r="1">
      <x v="1"/>
    </i>
    <i r="1">
      <x v="2"/>
    </i>
    <i r="1">
      <x v="3"/>
    </i>
    <i r="1">
      <x v="4"/>
    </i>
    <i r="1">
      <x v="10"/>
    </i>
    <i r="1">
      <x v="11"/>
    </i>
    <i r="1">
      <x v="12"/>
    </i>
    <i r="1">
      <x v="14"/>
    </i>
    <i>
      <x v="1"/>
    </i>
    <i r="1">
      <x v="5"/>
    </i>
    <i r="1">
      <x v="8"/>
    </i>
    <i r="1">
      <x v="9"/>
    </i>
    <i r="1">
      <x v="15"/>
    </i>
    <i r="1">
      <x v="16"/>
    </i>
    <i r="1">
      <x v="17"/>
    </i>
    <i r="1">
      <x v="18"/>
    </i>
    <i>
      <x v="2"/>
    </i>
    <i r="1">
      <x v="6"/>
    </i>
    <i t="grand">
      <x/>
    </i>
  </rowItems>
  <colFields count="1">
    <field x="7"/>
  </colFields>
  <colItems count="11">
    <i>
      <x/>
    </i>
    <i>
      <x v="1"/>
    </i>
    <i>
      <x v="2"/>
    </i>
    <i>
      <x v="3"/>
    </i>
    <i>
      <x v="4"/>
    </i>
    <i>
      <x v="5"/>
    </i>
    <i>
      <x v="6"/>
    </i>
    <i>
      <x v="7"/>
    </i>
    <i>
      <x v="8"/>
    </i>
    <i>
      <x v="12"/>
    </i>
    <i t="grand">
      <x/>
    </i>
  </colItems>
  <pageFields count="1">
    <pageField fld="3" hier="-1"/>
  </pageFields>
  <dataFields count="1">
    <dataField name="Count of Company" fld="0" subtotal="count" baseField="0" baseItem="0"/>
  </dataFields>
  <formats count="75">
    <format dxfId="775">
      <pivotArea field="7" type="button" dataOnly="0" labelOnly="1" outline="0" axis="axisCol" fieldPosition="0"/>
    </format>
    <format dxfId="774">
      <pivotArea dataOnly="0" labelOnly="1" outline="0" axis="axisValues" fieldPosition="0"/>
    </format>
    <format dxfId="773">
      <pivotArea field="2" type="button" dataOnly="0" labelOnly="1" outline="0" axis="axisRow" fieldPosition="1"/>
    </format>
    <format dxfId="772">
      <pivotArea type="topRight" dataOnly="0" labelOnly="1" outline="0" fieldPosition="0"/>
    </format>
    <format dxfId="771">
      <pivotArea dataOnly="0" labelOnly="1" fieldPosition="0">
        <references count="1">
          <reference field="2" count="0"/>
        </references>
      </pivotArea>
    </format>
    <format dxfId="770">
      <pivotArea dataOnly="0" labelOnly="1" grandCol="1" outline="0" fieldPosition="0"/>
    </format>
    <format dxfId="769">
      <pivotArea type="origin" dataOnly="0" labelOnly="1" outline="0" fieldPosition="0"/>
    </format>
    <format dxfId="768">
      <pivotArea type="origin" dataOnly="0" labelOnly="1" outline="0" fieldPosition="0"/>
    </format>
    <format dxfId="767">
      <pivotArea field="7" type="button" dataOnly="0" labelOnly="1" outline="0" axis="axisCol" fieldPosition="0"/>
    </format>
    <format dxfId="766">
      <pivotArea type="all" dataOnly="0" outline="0" fieldPosition="0"/>
    </format>
    <format dxfId="765">
      <pivotArea type="origin" dataOnly="0" labelOnly="1" outline="0" fieldPosition="0"/>
    </format>
    <format dxfId="764">
      <pivotArea field="2" type="button" dataOnly="0" labelOnly="1" outline="0" axis="axisRow" fieldPosition="1"/>
    </format>
    <format dxfId="763">
      <pivotArea type="topRight" dataOnly="0" labelOnly="1" outline="0" fieldPosition="0"/>
    </format>
    <format dxfId="762">
      <pivotArea field="7" type="button" dataOnly="0" labelOnly="1" outline="0" axis="axisCol" fieldPosition="0"/>
    </format>
    <format dxfId="761">
      <pivotArea dataOnly="0" labelOnly="1" fieldPosition="0">
        <references count="1">
          <reference field="7" count="0"/>
        </references>
      </pivotArea>
    </format>
    <format dxfId="760">
      <pivotArea dataOnly="0" labelOnly="1" fieldPosition="0">
        <references count="1">
          <reference field="2" count="0"/>
        </references>
      </pivotArea>
    </format>
    <format dxfId="759">
      <pivotArea dataOnly="0" labelOnly="1" grandCol="1" outline="0" fieldPosition="0"/>
    </format>
    <format dxfId="758">
      <pivotArea field="7" type="button" dataOnly="0" labelOnly="1" outline="0" axis="axisCol" fieldPosition="0"/>
    </format>
    <format dxfId="757">
      <pivotArea type="topRight" dataOnly="0" labelOnly="1" outline="0" fieldPosition="0"/>
    </format>
    <format dxfId="756">
      <pivotArea dataOnly="0" labelOnly="1" fieldPosition="0">
        <references count="1">
          <reference field="7" count="0"/>
        </references>
      </pivotArea>
    </format>
    <format dxfId="755">
      <pivotArea dataOnly="0" labelOnly="1" grandCol="1" outline="0" fieldPosition="0"/>
    </format>
    <format dxfId="754">
      <pivotArea dataOnly="0" labelOnly="1" fieldPosition="0">
        <references count="1">
          <reference field="2" count="0"/>
        </references>
      </pivotArea>
    </format>
    <format dxfId="753">
      <pivotArea type="origin" dataOnly="0" labelOnly="1" outline="0" fieldPosition="0"/>
    </format>
    <format dxfId="752">
      <pivotArea field="2" type="button" dataOnly="0" labelOnly="1" outline="0" axis="axisRow" fieldPosition="1"/>
    </format>
    <format dxfId="751">
      <pivotArea field="2" type="button" dataOnly="0" labelOnly="1" outline="0" axis="axisRow" fieldPosition="1"/>
    </format>
    <format dxfId="750">
      <pivotArea dataOnly="0" labelOnly="1" fieldPosition="0">
        <references count="1">
          <reference field="7" count="0"/>
        </references>
      </pivotArea>
    </format>
    <format dxfId="749">
      <pivotArea dataOnly="0" labelOnly="1" grandCol="1" outline="0" fieldPosition="0"/>
    </format>
    <format dxfId="748">
      <pivotArea dataOnly="0" labelOnly="1" fieldPosition="0">
        <references count="1">
          <reference field="7" count="0"/>
        </references>
      </pivotArea>
    </format>
    <format dxfId="747">
      <pivotArea dataOnly="0" labelOnly="1" grandCol="1" outline="0" fieldPosition="0"/>
    </format>
    <format dxfId="746">
      <pivotArea dataOnly="0" labelOnly="1" fieldPosition="0">
        <references count="1">
          <reference field="7" count="0"/>
        </references>
      </pivotArea>
    </format>
    <format dxfId="745">
      <pivotArea dataOnly="0" labelOnly="1" grandCol="1" outline="0" fieldPosition="0"/>
    </format>
    <format dxfId="744">
      <pivotArea dataOnly="0" labelOnly="1" fieldPosition="0">
        <references count="1">
          <reference field="2" count="0"/>
        </references>
      </pivotArea>
    </format>
    <format dxfId="743">
      <pivotArea collapsedLevelsAreSubtotals="1" fieldPosition="0">
        <references count="1">
          <reference field="2" count="0"/>
        </references>
      </pivotArea>
    </format>
    <format dxfId="742">
      <pivotArea type="all" dataOnly="0" outline="0" fieldPosition="0"/>
    </format>
    <format dxfId="741">
      <pivotArea outline="0" collapsedLevelsAreSubtotals="1" fieldPosition="0"/>
    </format>
    <format dxfId="740">
      <pivotArea type="origin" dataOnly="0" labelOnly="1" outline="0" fieldPosition="0"/>
    </format>
    <format dxfId="739">
      <pivotArea field="7" type="button" dataOnly="0" labelOnly="1" outline="0" axis="axisCol" fieldPosition="0"/>
    </format>
    <format dxfId="738">
      <pivotArea type="topRight" dataOnly="0" labelOnly="1" outline="0" fieldPosition="0"/>
    </format>
    <format dxfId="737">
      <pivotArea field="2" type="button" dataOnly="0" labelOnly="1" outline="0" axis="axisRow" fieldPosition="1"/>
    </format>
    <format dxfId="736">
      <pivotArea dataOnly="0" labelOnly="1" fieldPosition="0">
        <references count="1">
          <reference field="2" count="0"/>
        </references>
      </pivotArea>
    </format>
    <format dxfId="735">
      <pivotArea dataOnly="0" labelOnly="1" grandRow="1" outline="0" fieldPosition="0"/>
    </format>
    <format dxfId="734">
      <pivotArea dataOnly="0" labelOnly="1" fieldPosition="0">
        <references count="1">
          <reference field="7" count="0"/>
        </references>
      </pivotArea>
    </format>
    <format dxfId="733">
      <pivotArea dataOnly="0" labelOnly="1" grandCol="1" outline="0" fieldPosition="0"/>
    </format>
    <format dxfId="732">
      <pivotArea type="all" dataOnly="0" outline="0" fieldPosition="0"/>
    </format>
    <format dxfId="731">
      <pivotArea outline="0" collapsedLevelsAreSubtotals="1" fieldPosition="0"/>
    </format>
    <format dxfId="730">
      <pivotArea type="origin" dataOnly="0" labelOnly="1" outline="0" fieldPosition="0"/>
    </format>
    <format dxfId="729">
      <pivotArea field="7" type="button" dataOnly="0" labelOnly="1" outline="0" axis="axisCol" fieldPosition="0"/>
    </format>
    <format dxfId="728">
      <pivotArea type="topRight" dataOnly="0" labelOnly="1" outline="0" fieldPosition="0"/>
    </format>
    <format dxfId="727">
      <pivotArea field="2" type="button" dataOnly="0" labelOnly="1" outline="0" axis="axisRow" fieldPosition="1"/>
    </format>
    <format dxfId="726">
      <pivotArea dataOnly="0" labelOnly="1" fieldPosition="0">
        <references count="1">
          <reference field="2" count="0"/>
        </references>
      </pivotArea>
    </format>
    <format dxfId="725">
      <pivotArea dataOnly="0" labelOnly="1" grandRow="1" outline="0" fieldPosition="0"/>
    </format>
    <format dxfId="724">
      <pivotArea dataOnly="0" labelOnly="1" fieldPosition="0">
        <references count="1">
          <reference field="7" count="0"/>
        </references>
      </pivotArea>
    </format>
    <format dxfId="723">
      <pivotArea dataOnly="0" labelOnly="1" grandCol="1" outline="0" fieldPosition="0"/>
    </format>
    <format dxfId="722">
      <pivotArea grandRow="1" outline="0" collapsedLevelsAreSubtotals="1" fieldPosition="0"/>
    </format>
    <format dxfId="721">
      <pivotArea dataOnly="0" labelOnly="1" grandRow="1" outline="0" fieldPosition="0"/>
    </format>
    <format dxfId="720">
      <pivotArea collapsedLevelsAreSubtotals="1" fieldPosition="0">
        <references count="1">
          <reference field="1" count="1">
            <x v="0"/>
          </reference>
        </references>
      </pivotArea>
    </format>
    <format dxfId="719">
      <pivotArea dataOnly="0" labelOnly="1" fieldPosition="0">
        <references count="1">
          <reference field="1" count="1">
            <x v="0"/>
          </reference>
        </references>
      </pivotArea>
    </format>
    <format dxfId="718">
      <pivotArea outline="0" collapsedLevelsAreSubtotals="1" fieldPosition="0"/>
    </format>
    <format dxfId="717">
      <pivotArea dataOnly="0" labelOnly="1" fieldPosition="0">
        <references count="1">
          <reference field="1" count="0"/>
        </references>
      </pivotArea>
    </format>
    <format dxfId="716">
      <pivotArea dataOnly="0" labelOnly="1" grandRow="1" outline="0" fieldPosition="0"/>
    </format>
    <format dxfId="715">
      <pivotArea dataOnly="0" labelOnly="1" fieldPosition="0">
        <references count="2">
          <reference field="1" count="1" selected="0">
            <x v="0"/>
          </reference>
          <reference field="2" count="9">
            <x v="0"/>
            <x v="1"/>
            <x v="2"/>
            <x v="3"/>
            <x v="4"/>
            <x v="10"/>
            <x v="11"/>
            <x v="12"/>
            <x v="14"/>
          </reference>
        </references>
      </pivotArea>
    </format>
    <format dxfId="714">
      <pivotArea dataOnly="0" labelOnly="1" fieldPosition="0">
        <references count="2">
          <reference field="1" count="1" selected="0">
            <x v="1"/>
          </reference>
          <reference field="2" count="6">
            <x v="5"/>
            <x v="8"/>
            <x v="9"/>
            <x v="15"/>
            <x v="16"/>
            <x v="17"/>
          </reference>
        </references>
      </pivotArea>
    </format>
    <format dxfId="713">
      <pivotArea dataOnly="0" labelOnly="1" fieldPosition="0">
        <references count="2">
          <reference field="1" count="1" selected="0">
            <x v="2"/>
          </reference>
          <reference field="2" count="1">
            <x v="6"/>
          </reference>
        </references>
      </pivotArea>
    </format>
    <format dxfId="712">
      <pivotArea outline="0" collapsedLevelsAreSubtotals="1" fieldPosition="0"/>
    </format>
    <format dxfId="711">
      <pivotArea dataOnly="0" labelOnly="1" fieldPosition="0">
        <references count="1">
          <reference field="1" count="0"/>
        </references>
      </pivotArea>
    </format>
    <format dxfId="710">
      <pivotArea dataOnly="0" labelOnly="1" grandRow="1" outline="0" fieldPosition="0"/>
    </format>
    <format dxfId="709">
      <pivotArea dataOnly="0" labelOnly="1" fieldPosition="0">
        <references count="2">
          <reference field="1" count="1" selected="0">
            <x v="0"/>
          </reference>
          <reference field="2" count="9">
            <x v="0"/>
            <x v="1"/>
            <x v="2"/>
            <x v="3"/>
            <x v="4"/>
            <x v="10"/>
            <x v="11"/>
            <x v="12"/>
            <x v="14"/>
          </reference>
        </references>
      </pivotArea>
    </format>
    <format dxfId="708">
      <pivotArea dataOnly="0" labelOnly="1" fieldPosition="0">
        <references count="2">
          <reference field="1" count="1" selected="0">
            <x v="1"/>
          </reference>
          <reference field="2" count="6">
            <x v="5"/>
            <x v="8"/>
            <x v="9"/>
            <x v="15"/>
            <x v="16"/>
            <x v="17"/>
          </reference>
        </references>
      </pivotArea>
    </format>
    <format dxfId="707">
      <pivotArea dataOnly="0" labelOnly="1" fieldPosition="0">
        <references count="2">
          <reference field="1" count="1" selected="0">
            <x v="2"/>
          </reference>
          <reference field="2" count="1">
            <x v="6"/>
          </reference>
        </references>
      </pivotArea>
    </format>
    <format dxfId="706">
      <pivotArea dataOnly="0" labelOnly="1" fieldPosition="0">
        <references count="2">
          <reference field="1" count="1" selected="0">
            <x v="0"/>
          </reference>
          <reference field="2" count="9">
            <x v="0"/>
            <x v="1"/>
            <x v="2"/>
            <x v="3"/>
            <x v="4"/>
            <x v="10"/>
            <x v="11"/>
            <x v="12"/>
            <x v="14"/>
          </reference>
        </references>
      </pivotArea>
    </format>
    <format dxfId="705">
      <pivotArea dataOnly="0" labelOnly="1" fieldPosition="0">
        <references count="2">
          <reference field="1" count="1" selected="0">
            <x v="1"/>
          </reference>
          <reference field="2" count="6">
            <x v="5"/>
            <x v="8"/>
            <x v="9"/>
            <x v="15"/>
            <x v="16"/>
            <x v="17"/>
          </reference>
        </references>
      </pivotArea>
    </format>
    <format dxfId="704">
      <pivotArea dataOnly="0" labelOnly="1" fieldPosition="0">
        <references count="2">
          <reference field="1" count="1" selected="0">
            <x v="2"/>
          </reference>
          <reference field="2" count="1">
            <x v="6"/>
          </reference>
        </references>
      </pivotArea>
    </format>
    <format dxfId="703">
      <pivotArea dataOnly="0" labelOnly="1" fieldPosition="0">
        <references count="1">
          <reference field="1" count="1">
            <x v="1"/>
          </reference>
        </references>
      </pivotArea>
    </format>
    <format dxfId="702">
      <pivotArea dataOnly="0" labelOnly="1" fieldPosition="0">
        <references count="1">
          <reference field="1" count="1">
            <x v="2"/>
          </reference>
        </references>
      </pivotArea>
    </format>
    <format dxfId="701">
      <pivotArea dataOnly="0" labelOnly="1" fieldPosition="0">
        <references count="2">
          <reference field="1" count="1" selected="0">
            <x v="1"/>
          </reference>
          <reference field="2" count="1">
            <x v="18"/>
          </reference>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45E34D0-0EA4-4CED-8878-D9A92E63B1CD}" name="PivotTable2" cacheId="6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7:C18" firstHeaderRow="1" firstDataRow="1" firstDataCol="1" rowPageCount="2" colPageCount="1"/>
  <pivotFields count="11">
    <pivotField dataField="1" showAll="0"/>
    <pivotField showAll="0"/>
    <pivotField showAll="0">
      <items count="20">
        <item x="0"/>
        <item x="2"/>
        <item x="3"/>
        <item x="4"/>
        <item x="6"/>
        <item x="9"/>
        <item x="10"/>
        <item m="1" x="18"/>
        <item x="11"/>
        <item x="12"/>
        <item x="13"/>
        <item x="14"/>
        <item x="16"/>
        <item m="1" x="17"/>
        <item x="1"/>
        <item x="5"/>
        <item x="7"/>
        <item x="8"/>
        <item x="15"/>
        <item t="default"/>
      </items>
    </pivotField>
    <pivotField axis="axisPage" multipleItemSelectionAllowed="1" showAll="0">
      <items count="4">
        <item x="0"/>
        <item h="1" x="1"/>
        <item m="1" x="2"/>
        <item t="default"/>
      </items>
    </pivotField>
    <pivotField showAll="0"/>
    <pivotField showAll="0" defaultSubtotal="0"/>
    <pivotField showAll="0"/>
    <pivotField axis="axisRow" showAll="0">
      <items count="14">
        <item x="0"/>
        <item x="1"/>
        <item x="2"/>
        <item x="7"/>
        <item x="6"/>
        <item x="4"/>
        <item x="8"/>
        <item x="9"/>
        <item x="3"/>
        <item m="1" x="11"/>
        <item m="1" x="12"/>
        <item m="1" x="10"/>
        <item x="5"/>
        <item t="default"/>
      </items>
    </pivotField>
    <pivotField showAll="0"/>
    <pivotField showAll="0"/>
    <pivotField axis="axisPage" multipleItemSelectionAllowed="1" showAll="0">
      <items count="23">
        <item x="18"/>
        <item x="16"/>
        <item x="21"/>
        <item x="15"/>
        <item x="13"/>
        <item x="17"/>
        <item x="20"/>
        <item x="3"/>
        <item x="19"/>
        <item x="12"/>
        <item x="8"/>
        <item x="4"/>
        <item x="6"/>
        <item x="10"/>
        <item x="9"/>
        <item x="0"/>
        <item x="5"/>
        <item x="1"/>
        <item x="2"/>
        <item x="7"/>
        <item x="11"/>
        <item x="14"/>
        <item t="default"/>
      </items>
    </pivotField>
  </pivotFields>
  <rowFields count="1">
    <field x="7"/>
  </rowFields>
  <rowItems count="11">
    <i>
      <x/>
    </i>
    <i>
      <x v="1"/>
    </i>
    <i>
      <x v="2"/>
    </i>
    <i>
      <x v="3"/>
    </i>
    <i>
      <x v="4"/>
    </i>
    <i>
      <x v="5"/>
    </i>
    <i>
      <x v="6"/>
    </i>
    <i>
      <x v="7"/>
    </i>
    <i>
      <x v="8"/>
    </i>
    <i>
      <x v="12"/>
    </i>
    <i t="grand">
      <x/>
    </i>
  </rowItems>
  <colItems count="1">
    <i/>
  </colItems>
  <pageFields count="2">
    <pageField fld="10" hier="-1"/>
    <pageField fld="3" hier="-1"/>
  </pageFields>
  <dataFields count="1">
    <dataField name="Count of Company" fld="0" subtotal="count" baseField="0" baseItem="0"/>
  </dataFields>
  <formats count="41">
    <format dxfId="816">
      <pivotArea field="7" type="button" dataOnly="0" labelOnly="1" outline="0" axis="axisRow" fieldPosition="0"/>
    </format>
    <format dxfId="815">
      <pivotArea dataOnly="0" labelOnly="1" outline="0" axis="axisValues" fieldPosition="0"/>
    </format>
    <format dxfId="814">
      <pivotArea field="2" type="button" dataOnly="0" labelOnly="1" outline="0"/>
    </format>
    <format dxfId="813">
      <pivotArea type="topRight" dataOnly="0" labelOnly="1" outline="0" fieldPosition="0"/>
    </format>
    <format dxfId="812">
      <pivotArea dataOnly="0" labelOnly="1" grandCol="1" outline="0" fieldPosition="0"/>
    </format>
    <format dxfId="811">
      <pivotArea type="origin" dataOnly="0" labelOnly="1" outline="0" fieldPosition="0"/>
    </format>
    <format dxfId="810">
      <pivotArea type="origin" dataOnly="0" labelOnly="1" outline="0" fieldPosition="0"/>
    </format>
    <format dxfId="809">
      <pivotArea field="7" type="button" dataOnly="0" labelOnly="1" outline="0" axis="axisRow" fieldPosition="0"/>
    </format>
    <format dxfId="808">
      <pivotArea type="all" dataOnly="0" outline="0" fieldPosition="0"/>
    </format>
    <format dxfId="807">
      <pivotArea type="origin" dataOnly="0" labelOnly="1" outline="0" fieldPosition="0"/>
    </format>
    <format dxfId="806">
      <pivotArea field="2" type="button" dataOnly="0" labelOnly="1" outline="0"/>
    </format>
    <format dxfId="805">
      <pivotArea type="topRight" dataOnly="0" labelOnly="1" outline="0" fieldPosition="0"/>
    </format>
    <format dxfId="804">
      <pivotArea field="7" type="button" dataOnly="0" labelOnly="1" outline="0" axis="axisRow" fieldPosition="0"/>
    </format>
    <format dxfId="803">
      <pivotArea dataOnly="0" labelOnly="1" fieldPosition="0">
        <references count="1">
          <reference field="7" count="0"/>
        </references>
      </pivotArea>
    </format>
    <format dxfId="802">
      <pivotArea dataOnly="0" labelOnly="1" grandCol="1" outline="0" fieldPosition="0"/>
    </format>
    <format dxfId="801">
      <pivotArea field="7" type="button" dataOnly="0" labelOnly="1" outline="0" axis="axisRow" fieldPosition="0"/>
    </format>
    <format dxfId="800">
      <pivotArea type="topRight" dataOnly="0" labelOnly="1" outline="0" fieldPosition="0"/>
    </format>
    <format dxfId="799">
      <pivotArea dataOnly="0" labelOnly="1" fieldPosition="0">
        <references count="1">
          <reference field="7" count="0"/>
        </references>
      </pivotArea>
    </format>
    <format dxfId="798">
      <pivotArea dataOnly="0" labelOnly="1" grandCol="1" outline="0" fieldPosition="0"/>
    </format>
    <format dxfId="797">
      <pivotArea type="origin" dataOnly="0" labelOnly="1" outline="0" fieldPosition="0"/>
    </format>
    <format dxfId="796">
      <pivotArea field="2" type="button" dataOnly="0" labelOnly="1" outline="0"/>
    </format>
    <format dxfId="795">
      <pivotArea field="2" type="button" dataOnly="0" labelOnly="1" outline="0"/>
    </format>
    <format dxfId="794">
      <pivotArea dataOnly="0" labelOnly="1" fieldPosition="0">
        <references count="1">
          <reference field="7" count="0"/>
        </references>
      </pivotArea>
    </format>
    <format dxfId="793">
      <pivotArea dataOnly="0" labelOnly="1" grandCol="1" outline="0" fieldPosition="0"/>
    </format>
    <format dxfId="792">
      <pivotArea dataOnly="0" labelOnly="1" fieldPosition="0">
        <references count="1">
          <reference field="7" count="0"/>
        </references>
      </pivotArea>
    </format>
    <format dxfId="791">
      <pivotArea dataOnly="0" labelOnly="1" grandCol="1" outline="0" fieldPosition="0"/>
    </format>
    <format dxfId="790">
      <pivotArea dataOnly="0" labelOnly="1" grandCol="1" outline="0" fieldPosition="0"/>
    </format>
    <format dxfId="789">
      <pivotArea dataOnly="0" labelOnly="1" fieldPosition="0">
        <references count="1">
          <reference field="7" count="0"/>
        </references>
      </pivotArea>
    </format>
    <format dxfId="788">
      <pivotArea dataOnly="0" labelOnly="1" fieldPosition="0">
        <references count="1">
          <reference field="7" count="0"/>
        </references>
      </pivotArea>
    </format>
    <format dxfId="787">
      <pivotArea type="all" dataOnly="0" outline="0" fieldPosition="0"/>
    </format>
    <format dxfId="786">
      <pivotArea outline="0" collapsedLevelsAreSubtotals="1" fieldPosition="0"/>
    </format>
    <format dxfId="785">
      <pivotArea field="7" type="button" dataOnly="0" labelOnly="1" outline="0" axis="axisRow" fieldPosition="0"/>
    </format>
    <format dxfId="784">
      <pivotArea dataOnly="0" labelOnly="1" fieldPosition="0">
        <references count="1">
          <reference field="7" count="0"/>
        </references>
      </pivotArea>
    </format>
    <format dxfId="783">
      <pivotArea dataOnly="0" labelOnly="1" grandRow="1" outline="0" fieldPosition="0"/>
    </format>
    <format dxfId="782">
      <pivotArea dataOnly="0" labelOnly="1" outline="0" axis="axisValues" fieldPosition="0"/>
    </format>
    <format dxfId="781">
      <pivotArea type="all" dataOnly="0" outline="0" fieldPosition="0"/>
    </format>
    <format dxfId="780">
      <pivotArea outline="0" collapsedLevelsAreSubtotals="1" fieldPosition="0"/>
    </format>
    <format dxfId="779">
      <pivotArea field="7" type="button" dataOnly="0" labelOnly="1" outline="0" axis="axisRow" fieldPosition="0"/>
    </format>
    <format dxfId="778">
      <pivotArea dataOnly="0" labelOnly="1" fieldPosition="0">
        <references count="1">
          <reference field="7" count="0"/>
        </references>
      </pivotArea>
    </format>
    <format dxfId="777">
      <pivotArea dataOnly="0" labelOnly="1" grandRow="1" outline="0" fieldPosition="0"/>
    </format>
    <format dxfId="776">
      <pivotArea dataOnly="0" labelOnly="1" outline="0" axis="axisValues"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8E5867B-37D3-4576-A3E6-215219972A52}" name="PivotTable1" cacheId="63" applyNumberFormats="0" applyBorderFormats="0" applyFontFormats="0" applyPatternFormats="0" applyAlignmentFormats="0" applyWidthHeightFormats="1" dataCaption="Values" grandTotalCaption="Total" updatedVersion="6" minRefreshableVersion="3" itemPrintTitles="1" createdVersion="6" indent="0" outline="1" outlineData="1" multipleFieldFilters="0" rowHeaderCaption="Countries">
  <location ref="B57:M79" firstHeaderRow="1" firstDataRow="2" firstDataCol="1" rowPageCount="1" colPageCount="1"/>
  <pivotFields count="11">
    <pivotField dataField="1" showAll="0"/>
    <pivotField axis="axisRow" showAll="0">
      <items count="4">
        <item x="0"/>
        <item x="1"/>
        <item x="2"/>
        <item t="default"/>
      </items>
    </pivotField>
    <pivotField axis="axisRow" showAll="0">
      <items count="20">
        <item x="0"/>
        <item x="1"/>
        <item x="2"/>
        <item x="3"/>
        <item x="4"/>
        <item x="6"/>
        <item x="5"/>
        <item x="7"/>
        <item x="8"/>
        <item x="9"/>
        <item x="10"/>
        <item m="1" x="18"/>
        <item x="11"/>
        <item x="12"/>
        <item x="13"/>
        <item x="14"/>
        <item x="16"/>
        <item m="1" x="17"/>
        <item x="15"/>
        <item t="default"/>
      </items>
    </pivotField>
    <pivotField axis="axisPage" multipleItemSelectionAllowed="1" showAll="0">
      <items count="4">
        <item x="0"/>
        <item h="1" x="1"/>
        <item m="1" x="2"/>
        <item t="default"/>
      </items>
    </pivotField>
    <pivotField showAll="0"/>
    <pivotField showAll="0" defaultSubtotal="0"/>
    <pivotField showAll="0"/>
    <pivotField axis="axisCol" showAll="0">
      <items count="14">
        <item x="0"/>
        <item x="1"/>
        <item x="2"/>
        <item x="7"/>
        <item x="6"/>
        <item x="4"/>
        <item x="8"/>
        <item x="9"/>
        <item x="3"/>
        <item m="1" x="11"/>
        <item m="1" x="12"/>
        <item m="1" x="10"/>
        <item x="5"/>
        <item t="default"/>
      </items>
    </pivotField>
    <pivotField showAll="0"/>
    <pivotField showAll="0"/>
    <pivotField showAll="0"/>
  </pivotFields>
  <rowFields count="2">
    <field x="1"/>
    <field x="2"/>
  </rowFields>
  <rowItems count="21">
    <i>
      <x/>
    </i>
    <i r="1">
      <x/>
    </i>
    <i r="1">
      <x v="1"/>
    </i>
    <i r="1">
      <x v="2"/>
    </i>
    <i r="1">
      <x v="3"/>
    </i>
    <i r="1">
      <x v="4"/>
    </i>
    <i r="1">
      <x v="5"/>
    </i>
    <i r="1">
      <x v="14"/>
    </i>
    <i r="1">
      <x v="15"/>
    </i>
    <i r="1">
      <x v="16"/>
    </i>
    <i>
      <x v="1"/>
    </i>
    <i r="1">
      <x v="6"/>
    </i>
    <i r="1">
      <x v="7"/>
    </i>
    <i r="1">
      <x v="8"/>
    </i>
    <i r="1">
      <x v="9"/>
    </i>
    <i r="1">
      <x v="12"/>
    </i>
    <i r="1">
      <x v="13"/>
    </i>
    <i r="1">
      <x v="18"/>
    </i>
    <i>
      <x v="2"/>
    </i>
    <i r="1">
      <x v="10"/>
    </i>
    <i t="grand">
      <x/>
    </i>
  </rowItems>
  <colFields count="1">
    <field x="7"/>
  </colFields>
  <colItems count="11">
    <i>
      <x/>
    </i>
    <i>
      <x v="1"/>
    </i>
    <i>
      <x v="2"/>
    </i>
    <i>
      <x v="3"/>
    </i>
    <i>
      <x v="4"/>
    </i>
    <i>
      <x v="5"/>
    </i>
    <i>
      <x v="6"/>
    </i>
    <i>
      <x v="7"/>
    </i>
    <i>
      <x v="8"/>
    </i>
    <i>
      <x v="12"/>
    </i>
    <i t="grand">
      <x/>
    </i>
  </colItems>
  <pageFields count="1">
    <pageField fld="3" hier="-1"/>
  </pageFields>
  <dataFields count="1">
    <dataField name="Count of Company" fld="0" subtotal="count" showDataAs="percentOfRow" baseField="0" baseItem="0" numFmtId="9"/>
  </dataFields>
  <formats count="85">
    <format dxfId="901">
      <pivotArea field="7" type="button" dataOnly="0" labelOnly="1" outline="0" axis="axisCol" fieldPosition="0"/>
    </format>
    <format dxfId="900">
      <pivotArea dataOnly="0" labelOnly="1" outline="0" axis="axisValues" fieldPosition="0"/>
    </format>
    <format dxfId="899">
      <pivotArea field="2" type="button" dataOnly="0" labelOnly="1" outline="0" axis="axisRow" fieldPosition="1"/>
    </format>
    <format dxfId="898">
      <pivotArea type="topRight" dataOnly="0" labelOnly="1" outline="0" fieldPosition="0"/>
    </format>
    <format dxfId="897">
      <pivotArea dataOnly="0" labelOnly="1" fieldPosition="0">
        <references count="1">
          <reference field="2" count="0"/>
        </references>
      </pivotArea>
    </format>
    <format dxfId="896">
      <pivotArea dataOnly="0" labelOnly="1" grandCol="1" outline="0" fieldPosition="0"/>
    </format>
    <format dxfId="895">
      <pivotArea type="origin" dataOnly="0" labelOnly="1" outline="0" fieldPosition="0"/>
    </format>
    <format dxfId="894">
      <pivotArea type="origin" dataOnly="0" labelOnly="1" outline="0" fieldPosition="0"/>
    </format>
    <format dxfId="893">
      <pivotArea field="7" type="button" dataOnly="0" labelOnly="1" outline="0" axis="axisCol" fieldPosition="0"/>
    </format>
    <format dxfId="892">
      <pivotArea type="all" dataOnly="0" outline="0" fieldPosition="0"/>
    </format>
    <format dxfId="891">
      <pivotArea outline="0" collapsedLevelsAreSubtotals="1" fieldPosition="0"/>
    </format>
    <format dxfId="890">
      <pivotArea type="origin" dataOnly="0" labelOnly="1" outline="0" fieldPosition="0"/>
    </format>
    <format dxfId="889">
      <pivotArea field="2" type="button" dataOnly="0" labelOnly="1" outline="0" axis="axisRow" fieldPosition="1"/>
    </format>
    <format dxfId="888">
      <pivotArea type="topRight" dataOnly="0" labelOnly="1" outline="0" fieldPosition="0"/>
    </format>
    <format dxfId="887">
      <pivotArea field="7" type="button" dataOnly="0" labelOnly="1" outline="0" axis="axisCol" fieldPosition="0"/>
    </format>
    <format dxfId="886">
      <pivotArea dataOnly="0" labelOnly="1" fieldPosition="0">
        <references count="1">
          <reference field="7" count="0"/>
        </references>
      </pivotArea>
    </format>
    <format dxfId="885">
      <pivotArea dataOnly="0" labelOnly="1" grandRow="1" outline="0" fieldPosition="0"/>
    </format>
    <format dxfId="884">
      <pivotArea dataOnly="0" labelOnly="1" fieldPosition="0">
        <references count="1">
          <reference field="2" count="0"/>
        </references>
      </pivotArea>
    </format>
    <format dxfId="883">
      <pivotArea dataOnly="0" labelOnly="1" grandCol="1" outline="0" fieldPosition="0"/>
    </format>
    <format dxfId="882">
      <pivotArea field="7" type="button" dataOnly="0" labelOnly="1" outline="0" axis="axisCol" fieldPosition="0"/>
    </format>
    <format dxfId="881">
      <pivotArea type="topRight" dataOnly="0" labelOnly="1" outline="0" fieldPosition="0"/>
    </format>
    <format dxfId="880">
      <pivotArea dataOnly="0" labelOnly="1" fieldPosition="0">
        <references count="1">
          <reference field="7" count="0"/>
        </references>
      </pivotArea>
    </format>
    <format dxfId="879">
      <pivotArea dataOnly="0" labelOnly="1" grandCol="1" outline="0" fieldPosition="0"/>
    </format>
    <format dxfId="878">
      <pivotArea dataOnly="0" labelOnly="1" fieldPosition="0">
        <references count="1">
          <reference field="2" count="0"/>
        </references>
      </pivotArea>
    </format>
    <format dxfId="877">
      <pivotArea type="origin" dataOnly="0" labelOnly="1" outline="0" fieldPosition="0"/>
    </format>
    <format dxfId="876">
      <pivotArea field="2" type="button" dataOnly="0" labelOnly="1" outline="0" axis="axisRow" fieldPosition="1"/>
    </format>
    <format dxfId="875">
      <pivotArea field="2" type="button" dataOnly="0" labelOnly="1" outline="0" axis="axisRow" fieldPosition="1"/>
    </format>
    <format dxfId="874">
      <pivotArea dataOnly="0" labelOnly="1" fieldPosition="0">
        <references count="1">
          <reference field="7" count="0"/>
        </references>
      </pivotArea>
    </format>
    <format dxfId="873">
      <pivotArea dataOnly="0" labelOnly="1" grandCol="1" outline="0" fieldPosition="0"/>
    </format>
    <format dxfId="872">
      <pivotArea dataOnly="0" labelOnly="1" fieldPosition="0">
        <references count="1">
          <reference field="7" count="0"/>
        </references>
      </pivotArea>
    </format>
    <format dxfId="871">
      <pivotArea dataOnly="0" labelOnly="1" grandCol="1" outline="0" fieldPosition="0"/>
    </format>
    <format dxfId="870">
      <pivotArea dataOnly="0" labelOnly="1" fieldPosition="0">
        <references count="1">
          <reference field="7" count="0"/>
        </references>
      </pivotArea>
    </format>
    <format dxfId="869">
      <pivotArea dataOnly="0" labelOnly="1" grandCol="1" outline="0" fieldPosition="0"/>
    </format>
    <format dxfId="868">
      <pivotArea dataOnly="0" labelOnly="1" fieldPosition="0">
        <references count="1">
          <reference field="2" count="0"/>
        </references>
      </pivotArea>
    </format>
    <format dxfId="867">
      <pivotArea collapsedLevelsAreSubtotals="1" fieldPosition="0">
        <references count="1">
          <reference field="2" count="0"/>
        </references>
      </pivotArea>
    </format>
    <format dxfId="866">
      <pivotArea outline="0" fieldPosition="0">
        <references count="1">
          <reference field="4294967294" count="1">
            <x v="0"/>
          </reference>
        </references>
      </pivotArea>
    </format>
    <format dxfId="865">
      <pivotArea outline="0" collapsedLevelsAreSubtotals="1" fieldPosition="0"/>
    </format>
    <format dxfId="864">
      <pivotArea dataOnly="0" labelOnly="1" grandRow="1" outline="0" fieldPosition="0"/>
    </format>
    <format dxfId="863">
      <pivotArea type="all" dataOnly="0" outline="0" fieldPosition="0"/>
    </format>
    <format dxfId="862">
      <pivotArea outline="0" collapsedLevelsAreSubtotals="1" fieldPosition="0"/>
    </format>
    <format dxfId="861">
      <pivotArea type="origin" dataOnly="0" labelOnly="1" outline="0" fieldPosition="0"/>
    </format>
    <format dxfId="860">
      <pivotArea field="7" type="button" dataOnly="0" labelOnly="1" outline="0" axis="axisCol" fieldPosition="0"/>
    </format>
    <format dxfId="859">
      <pivotArea type="topRight" dataOnly="0" labelOnly="1" outline="0" fieldPosition="0"/>
    </format>
    <format dxfId="858">
      <pivotArea field="2" type="button" dataOnly="0" labelOnly="1" outline="0" axis="axisRow" fieldPosition="1"/>
    </format>
    <format dxfId="857">
      <pivotArea dataOnly="0" labelOnly="1" fieldPosition="0">
        <references count="1">
          <reference field="2" count="0"/>
        </references>
      </pivotArea>
    </format>
    <format dxfId="856">
      <pivotArea dataOnly="0" labelOnly="1" grandRow="1" outline="0" fieldPosition="0"/>
    </format>
    <format dxfId="855">
      <pivotArea dataOnly="0" labelOnly="1" fieldPosition="0">
        <references count="1">
          <reference field="7" count="0"/>
        </references>
      </pivotArea>
    </format>
    <format dxfId="854">
      <pivotArea dataOnly="0" labelOnly="1" grandCol="1" outline="0" fieldPosition="0"/>
    </format>
    <format dxfId="853">
      <pivotArea type="all" dataOnly="0" outline="0" fieldPosition="0"/>
    </format>
    <format dxfId="852">
      <pivotArea outline="0" collapsedLevelsAreSubtotals="1" fieldPosition="0"/>
    </format>
    <format dxfId="851">
      <pivotArea type="origin" dataOnly="0" labelOnly="1" outline="0" fieldPosition="0"/>
    </format>
    <format dxfId="850">
      <pivotArea field="7" type="button" dataOnly="0" labelOnly="1" outline="0" axis="axisCol" fieldPosition="0"/>
    </format>
    <format dxfId="849">
      <pivotArea type="topRight" dataOnly="0" labelOnly="1" outline="0" fieldPosition="0"/>
    </format>
    <format dxfId="848">
      <pivotArea field="2" type="button" dataOnly="0" labelOnly="1" outline="0" axis="axisRow" fieldPosition="1"/>
    </format>
    <format dxfId="847">
      <pivotArea dataOnly="0" labelOnly="1" fieldPosition="0">
        <references count="1">
          <reference field="2" count="0"/>
        </references>
      </pivotArea>
    </format>
    <format dxfId="846">
      <pivotArea dataOnly="0" labelOnly="1" grandRow="1" outline="0" fieldPosition="0"/>
    </format>
    <format dxfId="845">
      <pivotArea dataOnly="0" labelOnly="1" fieldPosition="0">
        <references count="1">
          <reference field="7" count="0"/>
        </references>
      </pivotArea>
    </format>
    <format dxfId="844">
      <pivotArea dataOnly="0" labelOnly="1" grandCol="1" outline="0" fieldPosition="0"/>
    </format>
    <format dxfId="843">
      <pivotArea dataOnly="0" labelOnly="1" fieldPosition="0">
        <references count="1">
          <reference field="2" count="0"/>
        </references>
      </pivotArea>
    </format>
    <format dxfId="842">
      <pivotArea dataOnly="0" labelOnly="1" grandRow="1" outline="0" fieldPosition="0"/>
    </format>
    <format dxfId="841">
      <pivotArea dataOnly="0" labelOnly="1" grandRow="1" outline="0" fieldPosition="0"/>
    </format>
    <format dxfId="840">
      <pivotArea dataOnly="0" labelOnly="1" fieldPosition="0">
        <references count="2">
          <reference field="1" count="1" selected="0">
            <x v="0"/>
          </reference>
          <reference field="2" count="9">
            <x v="0"/>
            <x v="1"/>
            <x v="2"/>
            <x v="3"/>
            <x v="4"/>
            <x v="5"/>
            <x v="14"/>
            <x v="15"/>
            <x v="16"/>
          </reference>
        </references>
      </pivotArea>
    </format>
    <format dxfId="839">
      <pivotArea dataOnly="0" labelOnly="1" fieldPosition="0">
        <references count="2">
          <reference field="1" count="1" selected="0">
            <x v="1"/>
          </reference>
          <reference field="2" count="5">
            <x v="6"/>
            <x v="7"/>
            <x v="9"/>
            <x v="12"/>
            <x v="13"/>
          </reference>
        </references>
      </pivotArea>
    </format>
    <format dxfId="838">
      <pivotArea dataOnly="0" labelOnly="1" fieldPosition="0">
        <references count="1">
          <reference field="1" count="0"/>
        </references>
      </pivotArea>
    </format>
    <format dxfId="837">
      <pivotArea dataOnly="0" labelOnly="1" grandRow="1" outline="0" fieldPosition="0"/>
    </format>
    <format dxfId="836">
      <pivotArea dataOnly="0" labelOnly="1" fieldPosition="0">
        <references count="2">
          <reference field="1" count="1" selected="0">
            <x v="0"/>
          </reference>
          <reference field="2" count="9">
            <x v="0"/>
            <x v="1"/>
            <x v="2"/>
            <x v="3"/>
            <x v="4"/>
            <x v="5"/>
            <x v="14"/>
            <x v="15"/>
            <x v="16"/>
          </reference>
        </references>
      </pivotArea>
    </format>
    <format dxfId="835">
      <pivotArea dataOnly="0" labelOnly="1" fieldPosition="0">
        <references count="2">
          <reference field="1" count="1" selected="0">
            <x v="1"/>
          </reference>
          <reference field="2" count="6">
            <x v="6"/>
            <x v="7"/>
            <x v="8"/>
            <x v="9"/>
            <x v="12"/>
            <x v="13"/>
          </reference>
        </references>
      </pivotArea>
    </format>
    <format dxfId="834">
      <pivotArea dataOnly="0" labelOnly="1" fieldPosition="0">
        <references count="2">
          <reference field="1" count="1" selected="0">
            <x v="2"/>
          </reference>
          <reference field="2" count="1">
            <x v="10"/>
          </reference>
        </references>
      </pivotArea>
    </format>
    <format dxfId="833">
      <pivotArea dataOnly="0" labelOnly="1" fieldPosition="0">
        <references count="1">
          <reference field="1" count="0"/>
        </references>
      </pivotArea>
    </format>
    <format dxfId="832">
      <pivotArea dataOnly="0" labelOnly="1" grandRow="1" outline="0" fieldPosition="0"/>
    </format>
    <format dxfId="831">
      <pivotArea dataOnly="0" labelOnly="1" fieldPosition="0">
        <references count="2">
          <reference field="1" count="1" selected="0">
            <x v="0"/>
          </reference>
          <reference field="2" count="9">
            <x v="0"/>
            <x v="1"/>
            <x v="2"/>
            <x v="3"/>
            <x v="4"/>
            <x v="5"/>
            <x v="14"/>
            <x v="15"/>
            <x v="16"/>
          </reference>
        </references>
      </pivotArea>
    </format>
    <format dxfId="830">
      <pivotArea dataOnly="0" labelOnly="1" fieldPosition="0">
        <references count="2">
          <reference field="1" count="1" selected="0">
            <x v="1"/>
          </reference>
          <reference field="2" count="6">
            <x v="6"/>
            <x v="7"/>
            <x v="8"/>
            <x v="9"/>
            <x v="12"/>
            <x v="13"/>
          </reference>
        </references>
      </pivotArea>
    </format>
    <format dxfId="829">
      <pivotArea dataOnly="0" labelOnly="1" fieldPosition="0">
        <references count="2">
          <reference field="1" count="1" selected="0">
            <x v="2"/>
          </reference>
          <reference field="2" count="1">
            <x v="10"/>
          </reference>
        </references>
      </pivotArea>
    </format>
    <format dxfId="828">
      <pivotArea dataOnly="0" labelOnly="1" fieldPosition="0">
        <references count="1">
          <reference field="1" count="1">
            <x v="0"/>
          </reference>
        </references>
      </pivotArea>
    </format>
    <format dxfId="827">
      <pivotArea dataOnly="0" labelOnly="1" fieldPosition="0">
        <references count="1">
          <reference field="1" count="1">
            <x v="1"/>
          </reference>
        </references>
      </pivotArea>
    </format>
    <format dxfId="826">
      <pivotArea dataOnly="0" labelOnly="1" fieldPosition="0">
        <references count="1">
          <reference field="1" count="1">
            <x v="2"/>
          </reference>
        </references>
      </pivotArea>
    </format>
    <format dxfId="825">
      <pivotArea dataOnly="0" labelOnly="1" fieldPosition="0">
        <references count="2">
          <reference field="1" count="1" selected="0">
            <x v="2"/>
          </reference>
          <reference field="2" count="1">
            <x v="10"/>
          </reference>
        </references>
      </pivotArea>
    </format>
    <format dxfId="824">
      <pivotArea outline="0" collapsedLevelsAreSubtotals="1" fieldPosition="0"/>
    </format>
    <format dxfId="823">
      <pivotArea grandCol="1" outline="0" collapsedLevelsAreSubtotals="1" fieldPosition="0"/>
    </format>
    <format dxfId="822">
      <pivotArea field="1" grandCol="1" collapsedLevelsAreSubtotals="1" axis="axisRow" fieldPosition="0">
        <references count="1">
          <reference field="1" count="1">
            <x v="0"/>
          </reference>
        </references>
      </pivotArea>
    </format>
    <format dxfId="821">
      <pivotArea field="1" grandCol="1" collapsedLevelsAreSubtotals="1" axis="axisRow" fieldPosition="0">
        <references count="1">
          <reference field="1" count="1">
            <x v="1"/>
          </reference>
        </references>
      </pivotArea>
    </format>
    <format dxfId="820">
      <pivotArea field="1" grandCol="1" collapsedLevelsAreSubtotals="1" axis="axisRow" fieldPosition="0">
        <references count="1">
          <reference field="1" count="1">
            <x v="2"/>
          </reference>
        </references>
      </pivotArea>
    </format>
    <format dxfId="819">
      <pivotArea grandRow="1" outline="0" collapsedLevelsAreSubtotals="1" fieldPosition="0"/>
    </format>
    <format dxfId="818">
      <pivotArea dataOnly="0" labelOnly="1" fieldPosition="0">
        <references count="2">
          <reference field="1" count="1" selected="0">
            <x v="1"/>
          </reference>
          <reference field="2" count="1">
            <x v="18"/>
          </reference>
        </references>
      </pivotArea>
    </format>
    <format dxfId="817">
      <pivotArea dataOnly="0" labelOnly="1" fieldPosition="0">
        <references count="2">
          <reference field="1" count="1" selected="0">
            <x v="1"/>
          </reference>
          <reference field="2" count="1">
            <x v="8"/>
          </reference>
        </references>
      </pivotArea>
    </format>
  </formats>
  <conditionalFormats count="5">
    <conditionalFormat priority="7">
      <pivotAreas count="17">
        <pivotArea type="data" collapsedLevelsAreSubtotals="1" fieldPosition="0">
          <references count="4">
            <reference field="4294967294" count="1" selected="0">
              <x v="0"/>
            </reference>
            <reference field="1" count="1" selected="0">
              <x v="0"/>
            </reference>
            <reference field="2" count="1">
              <x v="0"/>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1">
              <x v="2"/>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1">
              <x v="3"/>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1">
              <x v="4"/>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1">
              <x v="5"/>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1">
              <x v="14"/>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1">
              <x v="15"/>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1">
              <x v="16"/>
            </reference>
            <reference field="7" count="1" selected="0">
              <x v="12"/>
            </reference>
          </references>
        </pivotArea>
        <pivotArea type="data" collapsedLevelsAreSubtotals="1" fieldPosition="0">
          <references count="4">
            <reference field="4294967294" count="1" selected="0">
              <x v="0"/>
            </reference>
            <reference field="1" count="1" selected="0">
              <x v="0"/>
            </reference>
            <reference field="2" count="1">
              <x v="1"/>
            </reference>
            <reference field="7" count="1" selected="0">
              <x v="12"/>
            </reference>
          </references>
        </pivotArea>
        <pivotArea type="data" collapsedLevelsAreSubtotals="1" fieldPosition="0">
          <references count="3">
            <reference field="4294967294" count="1" selected="0">
              <x v="0"/>
            </reference>
            <reference field="1" count="1">
              <x v="1"/>
            </reference>
            <reference field="7" count="1" selected="0">
              <x v="12"/>
            </reference>
          </references>
        </pivotArea>
        <pivotArea type="data" collapsedLevelsAreSubtotals="1" fieldPosition="0">
          <references count="4">
            <reference field="4294967294" count="1" selected="0">
              <x v="0"/>
            </reference>
            <reference field="1" count="1" selected="0">
              <x v="1"/>
            </reference>
            <reference field="2" count="1">
              <x v="9"/>
            </reference>
            <reference field="7" count="1" selected="0">
              <x v="12"/>
            </reference>
          </references>
        </pivotArea>
        <pivotArea type="data" collapsedLevelsAreSubtotals="1" fieldPosition="0">
          <references count="4">
            <reference field="4294967294" count="1" selected="0">
              <x v="0"/>
            </reference>
            <reference field="1" count="1" selected="0">
              <x v="1"/>
            </reference>
            <reference field="2" count="1">
              <x v="12"/>
            </reference>
            <reference field="7" count="1" selected="0">
              <x v="12"/>
            </reference>
          </references>
        </pivotArea>
        <pivotArea type="data" collapsedLevelsAreSubtotals="1" fieldPosition="0">
          <references count="4">
            <reference field="4294967294" count="1" selected="0">
              <x v="0"/>
            </reference>
            <reference field="1" count="1" selected="0">
              <x v="1"/>
            </reference>
            <reference field="2" count="1">
              <x v="13"/>
            </reference>
            <reference field="7" count="1" selected="0">
              <x v="12"/>
            </reference>
          </references>
        </pivotArea>
        <pivotArea type="data" collapsedLevelsAreSubtotals="1" fieldPosition="0">
          <references count="4">
            <reference field="4294967294" count="1" selected="0">
              <x v="0"/>
            </reference>
            <reference field="1" count="1" selected="0">
              <x v="1"/>
            </reference>
            <reference field="2" count="1">
              <x v="6"/>
            </reference>
            <reference field="7" count="1" selected="0">
              <x v="12"/>
            </reference>
          </references>
        </pivotArea>
        <pivotArea type="data" collapsedLevelsAreSubtotals="1" fieldPosition="0">
          <references count="4">
            <reference field="4294967294" count="1" selected="0">
              <x v="0"/>
            </reference>
            <reference field="1" count="1" selected="0">
              <x v="1"/>
            </reference>
            <reference field="2" count="1">
              <x v="7"/>
            </reference>
            <reference field="7" count="1" selected="0">
              <x v="12"/>
            </reference>
          </references>
        </pivotArea>
        <pivotArea type="data" collapsedLevelsAreSubtotals="1" fieldPosition="0">
          <references count="4">
            <reference field="4294967294" count="1" selected="0">
              <x v="0"/>
            </reference>
            <reference field="1" count="1" selected="0">
              <x v="1"/>
            </reference>
            <reference field="2" count="1">
              <x v="8"/>
            </reference>
            <reference field="7" count="1" selected="0">
              <x v="12"/>
            </reference>
          </references>
        </pivotArea>
        <pivotArea type="data" collapsedLevelsAreSubtotals="1" fieldPosition="0">
          <references count="3">
            <reference field="4294967294" count="1" selected="0">
              <x v="0"/>
            </reference>
            <reference field="1" count="1">
              <x v="2"/>
            </reference>
            <reference field="7" count="1" selected="0">
              <x v="12"/>
            </reference>
          </references>
        </pivotArea>
      </pivotAreas>
    </conditionalFormat>
    <conditionalFormat priority="8">
      <pivotAreas count="17">
        <pivotArea type="data" collapsedLevelsAreSubtotals="1" fieldPosition="0">
          <references count="4">
            <reference field="4294967294" count="1" selected="0">
              <x v="0"/>
            </reference>
            <reference field="1" count="1" selected="0">
              <x v="0"/>
            </reference>
            <reference field="2" count="1">
              <x v="0"/>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2"/>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3"/>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4"/>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5"/>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14"/>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15"/>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16"/>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0"/>
            </reference>
            <reference field="2" count="1">
              <x v="1"/>
            </reference>
            <reference field="7" count="9" selected="0">
              <x v="0"/>
              <x v="1"/>
              <x v="2"/>
              <x v="3"/>
              <x v="4"/>
              <x v="5"/>
              <x v="6"/>
              <x v="7"/>
              <x v="8"/>
            </reference>
          </references>
        </pivotArea>
        <pivotArea type="data" collapsedLevelsAreSubtotals="1" fieldPosition="0">
          <references count="3">
            <reference field="4294967294" count="1" selected="0">
              <x v="0"/>
            </reference>
            <reference field="1" count="1">
              <x v="1"/>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1"/>
            </reference>
            <reference field="2" count="1">
              <x v="9"/>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1"/>
            </reference>
            <reference field="2" count="1">
              <x v="12"/>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1"/>
            </reference>
            <reference field="2" count="1">
              <x v="13"/>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1"/>
            </reference>
            <reference field="2" count="1">
              <x v="6"/>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1"/>
            </reference>
            <reference field="2" count="1">
              <x v="7"/>
            </reference>
            <reference field="7" count="9" selected="0">
              <x v="0"/>
              <x v="1"/>
              <x v="2"/>
              <x v="3"/>
              <x v="4"/>
              <x v="5"/>
              <x v="6"/>
              <x v="7"/>
              <x v="8"/>
            </reference>
          </references>
        </pivotArea>
        <pivotArea type="data" collapsedLevelsAreSubtotals="1" fieldPosition="0">
          <references count="4">
            <reference field="4294967294" count="1" selected="0">
              <x v="0"/>
            </reference>
            <reference field="1" count="1" selected="0">
              <x v="1"/>
            </reference>
            <reference field="2" count="1">
              <x v="8"/>
            </reference>
            <reference field="7" count="9" selected="0">
              <x v="0"/>
              <x v="1"/>
              <x v="2"/>
              <x v="3"/>
              <x v="4"/>
              <x v="5"/>
              <x v="6"/>
              <x v="7"/>
              <x v="8"/>
            </reference>
          </references>
        </pivotArea>
        <pivotArea type="data" collapsedLevelsAreSubtotals="1" fieldPosition="0">
          <references count="3">
            <reference field="4294967294" count="1" selected="0">
              <x v="0"/>
            </reference>
            <reference field="1" count="1">
              <x v="2"/>
            </reference>
            <reference field="7" count="9" selected="0">
              <x v="0"/>
              <x v="1"/>
              <x v="2"/>
              <x v="3"/>
              <x v="4"/>
              <x v="5"/>
              <x v="6"/>
              <x v="7"/>
              <x v="8"/>
            </reference>
          </references>
        </pivotArea>
      </pivotAreas>
    </conditionalFormat>
    <conditionalFormat priority="10">
      <pivotAreas count="1">
        <pivotArea type="data" collapsedLevelsAreSubtotals="1" fieldPosition="0">
          <references count="4">
            <reference field="4294967294" count="1" selected="0">
              <x v="0"/>
            </reference>
            <reference field="1" count="1" selected="0">
              <x v="2"/>
            </reference>
            <reference field="2" count="1">
              <x v="10"/>
            </reference>
            <reference field="7" count="10" selected="0">
              <x v="0"/>
              <x v="1"/>
              <x v="2"/>
              <x v="3"/>
              <x v="4"/>
              <x v="5"/>
              <x v="6"/>
              <x v="7"/>
              <x v="8"/>
              <x v="12"/>
            </reference>
          </references>
        </pivotArea>
      </pivotAreas>
    </conditionalFormat>
    <conditionalFormat priority="34">
      <pivotAreas count="2">
        <pivotArea type="data" collapsedLevelsAreSubtotals="1" fieldPosition="0">
          <references count="3">
            <reference field="4294967294" count="1" selected="0">
              <x v="0"/>
            </reference>
            <reference field="1" count="1">
              <x v="0"/>
            </reference>
            <reference field="7" count="1" selected="0">
              <x v="12"/>
            </reference>
          </references>
        </pivotArea>
        <pivotArea type="data" grandRow="1" outline="0" collapsedLevelsAreSubtotals="1" fieldPosition="0">
          <references count="2">
            <reference field="4294967294" count="1" selected="0">
              <x v="0"/>
            </reference>
            <reference field="7" count="1" selected="0">
              <x v="12"/>
            </reference>
          </references>
        </pivotArea>
      </pivotAreas>
    </conditionalFormat>
    <conditionalFormat priority="45">
      <pivotAreas count="2">
        <pivotArea type="data" collapsedLevelsAreSubtotals="1" fieldPosition="0">
          <references count="3">
            <reference field="4294967294" count="1" selected="0">
              <x v="0"/>
            </reference>
            <reference field="1" count="1">
              <x v="0"/>
            </reference>
            <reference field="7" count="9" selected="0">
              <x v="0"/>
              <x v="1"/>
              <x v="2"/>
              <x v="3"/>
              <x v="4"/>
              <x v="5"/>
              <x v="6"/>
              <x v="7"/>
              <x v="8"/>
            </reference>
          </references>
        </pivotArea>
        <pivotArea type="data" grandRow="1" outline="0" collapsedLevelsAreSubtotals="1" fieldPosition="0">
          <references count="2">
            <reference field="4294967294" count="1" selected="0">
              <x v="0"/>
            </reference>
            <reference field="7" count="9" selected="0">
              <x v="0"/>
              <x v="1"/>
              <x v="2"/>
              <x v="3"/>
              <x v="4"/>
              <x v="5"/>
              <x v="6"/>
              <x v="7"/>
              <x v="8"/>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2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biocontrole.com.br/" TargetMode="External"/><Relationship Id="rId21" Type="http://schemas.openxmlformats.org/officeDocument/2006/relationships/hyperlink" Target="http://www.eland.es/" TargetMode="External"/><Relationship Id="rId42" Type="http://schemas.openxmlformats.org/officeDocument/2006/relationships/hyperlink" Target="http://www.agriversity.org/" TargetMode="External"/><Relationship Id="rId47" Type="http://schemas.openxmlformats.org/officeDocument/2006/relationships/hyperlink" Target="http://agrosat.cl/" TargetMode="External"/><Relationship Id="rId63" Type="http://schemas.openxmlformats.org/officeDocument/2006/relationships/hyperlink" Target="http://www.revofarm.com/" TargetMode="External"/><Relationship Id="rId68" Type="http://schemas.openxmlformats.org/officeDocument/2006/relationships/hyperlink" Target="http://www.sustentap.com.py/" TargetMode="External"/><Relationship Id="rId84" Type="http://schemas.openxmlformats.org/officeDocument/2006/relationships/hyperlink" Target="http://www.aegro.com.br/" TargetMode="External"/><Relationship Id="rId89" Type="http://schemas.openxmlformats.org/officeDocument/2006/relationships/hyperlink" Target="http://www.kpifarm.com.br/" TargetMode="External"/><Relationship Id="rId7" Type="http://schemas.openxmlformats.org/officeDocument/2006/relationships/hyperlink" Target="http://www.kilimo.com.ar/" TargetMode="External"/><Relationship Id="rId71" Type="http://schemas.openxmlformats.org/officeDocument/2006/relationships/hyperlink" Target="http://www.appgro.com.ar/" TargetMode="External"/><Relationship Id="rId92" Type="http://schemas.openxmlformats.org/officeDocument/2006/relationships/hyperlink" Target="http://www.perfarm.com/" TargetMode="External"/><Relationship Id="rId2" Type="http://schemas.openxmlformats.org/officeDocument/2006/relationships/hyperlink" Target="https://www.biobot.com.ar/" TargetMode="External"/><Relationship Id="rId16" Type="http://schemas.openxmlformats.org/officeDocument/2006/relationships/hyperlink" Target="http://www.lessindustries.com/" TargetMode="External"/><Relationship Id="rId29" Type="http://schemas.openxmlformats.org/officeDocument/2006/relationships/hyperlink" Target="http://www.falker.com.br/" TargetMode="External"/><Relationship Id="rId11" Type="http://schemas.openxmlformats.org/officeDocument/2006/relationships/hyperlink" Target="http://www.wuabi.com.ar/" TargetMode="External"/><Relationship Id="rId24" Type="http://schemas.openxmlformats.org/officeDocument/2006/relationships/hyperlink" Target="http://www.agroinova.com.br/" TargetMode="External"/><Relationship Id="rId32" Type="http://schemas.openxmlformats.org/officeDocument/2006/relationships/hyperlink" Target="http://www.promip.agr.br/" TargetMode="External"/><Relationship Id="rId37" Type="http://schemas.openxmlformats.org/officeDocument/2006/relationships/hyperlink" Target="http://www.agvali.com/" TargetMode="External"/><Relationship Id="rId40" Type="http://schemas.openxmlformats.org/officeDocument/2006/relationships/hyperlink" Target="http://www.sontracargo.com.br/" TargetMode="External"/><Relationship Id="rId45" Type="http://schemas.openxmlformats.org/officeDocument/2006/relationships/hyperlink" Target="http://www.agroprime.com/" TargetMode="External"/><Relationship Id="rId53" Type="http://schemas.openxmlformats.org/officeDocument/2006/relationships/hyperlink" Target="http://www.lemsystem.com/" TargetMode="External"/><Relationship Id="rId58" Type="http://schemas.openxmlformats.org/officeDocument/2006/relationships/hyperlink" Target="http://www.wiseconn.cl/" TargetMode="External"/><Relationship Id="rId66" Type="http://schemas.openxmlformats.org/officeDocument/2006/relationships/hyperlink" Target="http://www.agronostico.com/" TargetMode="External"/><Relationship Id="rId74" Type="http://schemas.openxmlformats.org/officeDocument/2006/relationships/hyperlink" Target="http://www.castoroilargentina.com/" TargetMode="External"/><Relationship Id="rId79" Type="http://schemas.openxmlformats.org/officeDocument/2006/relationships/hyperlink" Target="http://www.siembro.com/" TargetMode="External"/><Relationship Id="rId87" Type="http://schemas.openxmlformats.org/officeDocument/2006/relationships/hyperlink" Target="http://www.jetbov.com/" TargetMode="External"/><Relationship Id="rId102" Type="http://schemas.openxmlformats.org/officeDocument/2006/relationships/hyperlink" Target="http://www.revofarm.com/" TargetMode="External"/><Relationship Id="rId5" Type="http://schemas.openxmlformats.org/officeDocument/2006/relationships/hyperlink" Target="http://www.boosteragtech.com/" TargetMode="External"/><Relationship Id="rId61" Type="http://schemas.openxmlformats.org/officeDocument/2006/relationships/hyperlink" Target="http://www.simpleagri.com/" TargetMode="External"/><Relationship Id="rId82" Type="http://schemas.openxmlformats.org/officeDocument/2006/relationships/hyperlink" Target="http://www.agropixel.com.br/" TargetMode="External"/><Relationship Id="rId90" Type="http://schemas.openxmlformats.org/officeDocument/2006/relationships/hyperlink" Target="http://www.pesafacil.com.br/" TargetMode="External"/><Relationship Id="rId95" Type="http://schemas.openxmlformats.org/officeDocument/2006/relationships/hyperlink" Target="http://www.agrov.com.br/" TargetMode="External"/><Relationship Id="rId19" Type="http://schemas.openxmlformats.org/officeDocument/2006/relationships/hyperlink" Target="http://www.agriculturaverion.com/" TargetMode="External"/><Relationship Id="rId14" Type="http://schemas.openxmlformats.org/officeDocument/2006/relationships/hyperlink" Target="http://site.geoagro.com/" TargetMode="External"/><Relationship Id="rId22" Type="http://schemas.openxmlformats.org/officeDocument/2006/relationships/hyperlink" Target="http://www.enalta.com/" TargetMode="External"/><Relationship Id="rId27" Type="http://schemas.openxmlformats.org/officeDocument/2006/relationships/hyperlink" Target="http://www.bovcontrol.com/" TargetMode="External"/><Relationship Id="rId30" Type="http://schemas.openxmlformats.org/officeDocument/2006/relationships/hyperlink" Target="http://www.geociclo.com.br/" TargetMode="External"/><Relationship Id="rId35" Type="http://schemas.openxmlformats.org/officeDocument/2006/relationships/hyperlink" Target="http://www.xmobots.com/" TargetMode="External"/><Relationship Id="rId43" Type="http://schemas.openxmlformats.org/officeDocument/2006/relationships/hyperlink" Target="https://www.agronometrics.com/" TargetMode="External"/><Relationship Id="rId48" Type="http://schemas.openxmlformats.org/officeDocument/2006/relationships/hyperlink" Target="http://www.avancebt.com/" TargetMode="External"/><Relationship Id="rId56" Type="http://schemas.openxmlformats.org/officeDocument/2006/relationships/hyperlink" Target="http://www.reset.cl/" TargetMode="External"/><Relationship Id="rId64" Type="http://schemas.openxmlformats.org/officeDocument/2006/relationships/hyperlink" Target="http://www.okaratech.com/" TargetMode="External"/><Relationship Id="rId69" Type="http://schemas.openxmlformats.org/officeDocument/2006/relationships/hyperlink" Target="http://www.okaratech.com/okt/home.aspx" TargetMode="External"/><Relationship Id="rId77" Type="http://schemas.openxmlformats.org/officeDocument/2006/relationships/hyperlink" Target="http://www.humber.com.ar/" TargetMode="External"/><Relationship Id="rId100" Type="http://schemas.openxmlformats.org/officeDocument/2006/relationships/hyperlink" Target="http://www.rural.com.uy/" TargetMode="External"/><Relationship Id="rId8" Type="http://schemas.openxmlformats.org/officeDocument/2006/relationships/hyperlink" Target="http://www.larotonda.com.ar/" TargetMode="External"/><Relationship Id="rId51" Type="http://schemas.openxmlformats.org/officeDocument/2006/relationships/hyperlink" Target="http://www.biopacific.cl/" TargetMode="External"/><Relationship Id="rId72" Type="http://schemas.openxmlformats.org/officeDocument/2006/relationships/hyperlink" Target="http://www.blacksoil.com.ar/" TargetMode="External"/><Relationship Id="rId80" Type="http://schemas.openxmlformats.org/officeDocument/2006/relationships/hyperlink" Target="http://www.zimbiosis.com/" TargetMode="External"/><Relationship Id="rId85" Type="http://schemas.openxmlformats.org/officeDocument/2006/relationships/hyperlink" Target="http://www.brabov.com.br/" TargetMode="External"/><Relationship Id="rId93" Type="http://schemas.openxmlformats.org/officeDocument/2006/relationships/hyperlink" Target="http://www.4milk.com.br/" TargetMode="External"/><Relationship Id="rId98" Type="http://schemas.openxmlformats.org/officeDocument/2006/relationships/hyperlink" Target="http://alboragro.com/" TargetMode="External"/><Relationship Id="rId3" Type="http://schemas.openxmlformats.org/officeDocument/2006/relationships/hyperlink" Target="http://www.agroads.com.ar/" TargetMode="External"/><Relationship Id="rId12" Type="http://schemas.openxmlformats.org/officeDocument/2006/relationships/hyperlink" Target="http://www.frontec.net/" TargetMode="External"/><Relationship Id="rId17" Type="http://schemas.openxmlformats.org/officeDocument/2006/relationships/hyperlink" Target="http://www.s4agtech.com/" TargetMode="External"/><Relationship Id="rId25" Type="http://schemas.openxmlformats.org/officeDocument/2006/relationships/hyperlink" Target="http://www.agroprecision.com.br/" TargetMode="External"/><Relationship Id="rId33" Type="http://schemas.openxmlformats.org/officeDocument/2006/relationships/hyperlink" Target="http://www.safetrace.com.br/" TargetMode="External"/><Relationship Id="rId38" Type="http://schemas.openxmlformats.org/officeDocument/2006/relationships/hyperlink" Target="http://www.graodireto.com.br/" TargetMode="External"/><Relationship Id="rId46" Type="http://schemas.openxmlformats.org/officeDocument/2006/relationships/hyperlink" Target="http://www.agroreports.com/" TargetMode="External"/><Relationship Id="rId59" Type="http://schemas.openxmlformats.org/officeDocument/2006/relationships/hyperlink" Target="http://www.croper.co/" TargetMode="External"/><Relationship Id="rId67" Type="http://schemas.openxmlformats.org/officeDocument/2006/relationships/hyperlink" Target="http://www.ieetech.com/" TargetMode="External"/><Relationship Id="rId103" Type="http://schemas.openxmlformats.org/officeDocument/2006/relationships/hyperlink" Target="http://www.sintecsys.com/" TargetMode="External"/><Relationship Id="rId20" Type="http://schemas.openxmlformats.org/officeDocument/2006/relationships/hyperlink" Target="http://www.pagorural.com/" TargetMode="External"/><Relationship Id="rId41" Type="http://schemas.openxmlformats.org/officeDocument/2006/relationships/hyperlink" Target="http://www.agribots.com/" TargetMode="External"/><Relationship Id="rId54" Type="http://schemas.openxmlformats.org/officeDocument/2006/relationships/hyperlink" Target="http://www.neoag.net/" TargetMode="External"/><Relationship Id="rId62" Type="http://schemas.openxmlformats.org/officeDocument/2006/relationships/hyperlink" Target="http://www.siomapp.com/" TargetMode="External"/><Relationship Id="rId70" Type="http://schemas.openxmlformats.org/officeDocument/2006/relationships/hyperlink" Target="http://www.agropoints.com/" TargetMode="External"/><Relationship Id="rId75" Type="http://schemas.openxmlformats.org/officeDocument/2006/relationships/hyperlink" Target="http://www.theclubcow.com/" TargetMode="External"/><Relationship Id="rId83" Type="http://schemas.openxmlformats.org/officeDocument/2006/relationships/hyperlink" Target="http://www.agrocloud.com.br/" TargetMode="External"/><Relationship Id="rId88" Type="http://schemas.openxmlformats.org/officeDocument/2006/relationships/hyperlink" Target="http://www.kersys.com.br/" TargetMode="External"/><Relationship Id="rId91" Type="http://schemas.openxmlformats.org/officeDocument/2006/relationships/hyperlink" Target="http://www.scicrop.com/" TargetMode="External"/><Relationship Id="rId96" Type="http://schemas.openxmlformats.org/officeDocument/2006/relationships/hyperlink" Target="http://foodsafety.myleus.com/" TargetMode="External"/><Relationship Id="rId1" Type="http://schemas.openxmlformats.org/officeDocument/2006/relationships/hyperlink" Target="http://www.auravant.com/" TargetMode="External"/><Relationship Id="rId6" Type="http://schemas.openxmlformats.org/officeDocument/2006/relationships/hyperlink" Target="http://www.enbaca.com/" TargetMode="External"/><Relationship Id="rId15" Type="http://schemas.openxmlformats.org/officeDocument/2006/relationships/hyperlink" Target="http://www.kingagro.com.ar/" TargetMode="External"/><Relationship Id="rId23" Type="http://schemas.openxmlformats.org/officeDocument/2006/relationships/hyperlink" Target="http://bugagentesbiologicos.com.br/" TargetMode="External"/><Relationship Id="rId28" Type="http://schemas.openxmlformats.org/officeDocument/2006/relationships/hyperlink" Target="http://www.br3.ind.br/" TargetMode="External"/><Relationship Id="rId36" Type="http://schemas.openxmlformats.org/officeDocument/2006/relationships/hyperlink" Target="http://www.agronow.com.br/" TargetMode="External"/><Relationship Id="rId49" Type="http://schemas.openxmlformats.org/officeDocument/2006/relationships/hyperlink" Target="http://www.bionativa.cl/" TargetMode="External"/><Relationship Id="rId57" Type="http://schemas.openxmlformats.org/officeDocument/2006/relationships/hyperlink" Target="http://uav-iq.farm/" TargetMode="External"/><Relationship Id="rId10" Type="http://schemas.openxmlformats.org/officeDocument/2006/relationships/hyperlink" Target="http://www.sismagro.com/" TargetMode="External"/><Relationship Id="rId31" Type="http://schemas.openxmlformats.org/officeDocument/2006/relationships/hyperlink" Target="http://www.inprenha.com.br/" TargetMode="External"/><Relationship Id="rId44" Type="http://schemas.openxmlformats.org/officeDocument/2006/relationships/hyperlink" Target="http://www.agroprecision.cl/" TargetMode="External"/><Relationship Id="rId52" Type="http://schemas.openxmlformats.org/officeDocument/2006/relationships/hyperlink" Target="http://www.cropmonitor.cl/" TargetMode="External"/><Relationship Id="rId60" Type="http://schemas.openxmlformats.org/officeDocument/2006/relationships/hyperlink" Target="http://www.farmappweb.com/" TargetMode="External"/><Relationship Id="rId65" Type="http://schemas.openxmlformats.org/officeDocument/2006/relationships/hyperlink" Target="http://www.okaratech.com/okt/home.aspx" TargetMode="External"/><Relationship Id="rId73" Type="http://schemas.openxmlformats.org/officeDocument/2006/relationships/hyperlink" Target="http://www.finneg.com/" TargetMode="External"/><Relationship Id="rId78" Type="http://schemas.openxmlformats.org/officeDocument/2006/relationships/hyperlink" Target="http://www.maqtec.com/" TargetMode="External"/><Relationship Id="rId81" Type="http://schemas.openxmlformats.org/officeDocument/2006/relationships/hyperlink" Target="https://www.linkedin.com/redirect?url=http%3A%2F%2Fwww%2Einceres%2Ecom%2Ebr&amp;urlhash=W6Dc" TargetMode="External"/><Relationship Id="rId86" Type="http://schemas.openxmlformats.org/officeDocument/2006/relationships/hyperlink" Target="http://www.geocrop.com.br/" TargetMode="External"/><Relationship Id="rId94" Type="http://schemas.openxmlformats.org/officeDocument/2006/relationships/hyperlink" Target="http://www.nextagro.com.br/" TargetMode="External"/><Relationship Id="rId99" Type="http://schemas.openxmlformats.org/officeDocument/2006/relationships/hyperlink" Target="http://www.ritec.com.pe/" TargetMode="External"/><Relationship Id="rId101" Type="http://schemas.openxmlformats.org/officeDocument/2006/relationships/hyperlink" Target="http://www.agroads.com.ar/" TargetMode="External"/><Relationship Id="rId4" Type="http://schemas.openxmlformats.org/officeDocument/2006/relationships/hyperlink" Target="http://www.agrofy.com/" TargetMode="External"/><Relationship Id="rId9" Type="http://schemas.openxmlformats.org/officeDocument/2006/relationships/hyperlink" Target="http://www.monitoreoagricola.com/" TargetMode="External"/><Relationship Id="rId13" Type="http://schemas.openxmlformats.org/officeDocument/2006/relationships/hyperlink" Target="http://www.geoagris.com/" TargetMode="External"/><Relationship Id="rId18" Type="http://schemas.openxmlformats.org/officeDocument/2006/relationships/hyperlink" Target="http://www.tambero.com/" TargetMode="External"/><Relationship Id="rId39" Type="http://schemas.openxmlformats.org/officeDocument/2006/relationships/hyperlink" Target="http://www.cargox.com.br/" TargetMode="External"/><Relationship Id="rId34" Type="http://schemas.openxmlformats.org/officeDocument/2006/relationships/hyperlink" Target="http://www.strider.ag/" TargetMode="External"/><Relationship Id="rId50" Type="http://schemas.openxmlformats.org/officeDocument/2006/relationships/hyperlink" Target="http://www.biogram.cl/" TargetMode="External"/><Relationship Id="rId55" Type="http://schemas.openxmlformats.org/officeDocument/2006/relationships/hyperlink" Target="http://pht.cl/" TargetMode="External"/><Relationship Id="rId76" Type="http://schemas.openxmlformats.org/officeDocument/2006/relationships/hyperlink" Target="http://www.eiwa.ag/" TargetMode="External"/><Relationship Id="rId97" Type="http://schemas.openxmlformats.org/officeDocument/2006/relationships/hyperlink" Target="http://www.rural.com.uy/" TargetMode="External"/><Relationship Id="rId10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rinterSettings" Target="../printerSettings/printerSettings4.bin"/><Relationship Id="rId5" Type="http://schemas.openxmlformats.org/officeDocument/2006/relationships/pivotTable" Target="../pivotTables/pivotTable9.xml"/><Relationship Id="rId4"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5" Type="http://schemas.openxmlformats.org/officeDocument/2006/relationships/printerSettings" Target="../printerSettings/printerSettings5.bin"/><Relationship Id="rId4" Type="http://schemas.openxmlformats.org/officeDocument/2006/relationships/pivotTable" Target="../pivotTables/pivotTable1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4.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7.xml"/><Relationship Id="rId7" Type="http://schemas.openxmlformats.org/officeDocument/2006/relationships/printerSettings" Target="../printerSettings/printerSettings7.bin"/><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pivotTable" Target="../pivotTables/pivotTable20.xml"/><Relationship Id="rId5" Type="http://schemas.openxmlformats.org/officeDocument/2006/relationships/pivotTable" Target="../pivotTables/pivotTable19.xml"/><Relationship Id="rId4" Type="http://schemas.openxmlformats.org/officeDocument/2006/relationships/pivotTable" Target="../pivotTables/pivotTable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2E248-FC16-4573-A261-55DBB85BAACC}">
  <sheetPr>
    <tabColor theme="3"/>
  </sheetPr>
  <dimension ref="B1:E18"/>
  <sheetViews>
    <sheetView showGridLines="0" tabSelected="1" zoomScaleNormal="100" workbookViewId="0"/>
  </sheetViews>
  <sheetFormatPr defaultColWidth="8.796875" defaultRowHeight="15.6" x14ac:dyDescent="0.3"/>
  <cols>
    <col min="1" max="1" width="3.296875" customWidth="1"/>
    <col min="2" max="2" width="2" customWidth="1"/>
    <col min="3" max="3" width="4.5" customWidth="1"/>
    <col min="4" max="4" width="53.296875" customWidth="1"/>
    <col min="5" max="5" width="2" customWidth="1"/>
  </cols>
  <sheetData>
    <row r="1" spans="2:5" ht="34.200000000000003" customHeight="1" x14ac:dyDescent="0.3"/>
    <row r="2" spans="2:5" x14ac:dyDescent="0.3">
      <c r="B2" s="53"/>
      <c r="C2" s="54"/>
      <c r="D2" s="54"/>
      <c r="E2" s="55"/>
    </row>
    <row r="3" spans="2:5" x14ac:dyDescent="0.3">
      <c r="B3" s="70"/>
      <c r="C3" s="68" t="s">
        <v>980</v>
      </c>
      <c r="D3" s="69"/>
      <c r="E3" s="71"/>
    </row>
    <row r="4" spans="2:5" x14ac:dyDescent="0.3">
      <c r="B4" s="70"/>
      <c r="C4" s="69" t="s">
        <v>1649</v>
      </c>
      <c r="D4" s="69"/>
      <c r="E4" s="71"/>
    </row>
    <row r="5" spans="2:5" x14ac:dyDescent="0.3">
      <c r="B5" s="56"/>
      <c r="E5" s="57"/>
    </row>
    <row r="6" spans="2:5" x14ac:dyDescent="0.3">
      <c r="B6" s="56"/>
      <c r="C6" t="s">
        <v>981</v>
      </c>
      <c r="E6" s="57"/>
    </row>
    <row r="7" spans="2:5" x14ac:dyDescent="0.3">
      <c r="B7" s="56"/>
      <c r="E7" s="57"/>
    </row>
    <row r="8" spans="2:5" s="1" customFormat="1" ht="21" customHeight="1" x14ac:dyDescent="0.3">
      <c r="B8" s="65"/>
      <c r="C8" s="66" t="s">
        <v>982</v>
      </c>
      <c r="D8" s="72" t="s">
        <v>988</v>
      </c>
      <c r="E8" s="67"/>
    </row>
    <row r="9" spans="2:5" s="1" customFormat="1" ht="21" customHeight="1" x14ac:dyDescent="0.3">
      <c r="B9" s="58"/>
      <c r="C9" s="59" t="s">
        <v>983</v>
      </c>
      <c r="D9" s="73" t="s">
        <v>989</v>
      </c>
      <c r="E9" s="60"/>
    </row>
    <row r="10" spans="2:5" s="1" customFormat="1" ht="21" customHeight="1" x14ac:dyDescent="0.3">
      <c r="B10" s="65"/>
      <c r="C10" s="66" t="s">
        <v>984</v>
      </c>
      <c r="D10" s="72" t="s">
        <v>1019</v>
      </c>
      <c r="E10" s="67"/>
    </row>
    <row r="11" spans="2:5" s="1" customFormat="1" ht="21" customHeight="1" x14ac:dyDescent="0.3">
      <c r="B11" s="58"/>
      <c r="C11" s="59" t="s">
        <v>985</v>
      </c>
      <c r="D11" s="73" t="s">
        <v>1020</v>
      </c>
      <c r="E11" s="60"/>
    </row>
    <row r="12" spans="2:5" s="1" customFormat="1" ht="21" customHeight="1" x14ac:dyDescent="0.3">
      <c r="B12" s="65"/>
      <c r="C12" s="66" t="s">
        <v>986</v>
      </c>
      <c r="D12" s="72" t="s">
        <v>990</v>
      </c>
      <c r="E12" s="67"/>
    </row>
    <row r="13" spans="2:5" s="1" customFormat="1" ht="21" customHeight="1" x14ac:dyDescent="0.3">
      <c r="B13" s="58"/>
      <c r="C13" s="59" t="s">
        <v>987</v>
      </c>
      <c r="D13" s="73" t="s">
        <v>1022</v>
      </c>
      <c r="E13" s="60"/>
    </row>
    <row r="14" spans="2:5" s="1" customFormat="1" ht="21" customHeight="1" x14ac:dyDescent="0.3">
      <c r="B14" s="65"/>
      <c r="C14" s="66" t="s">
        <v>1018</v>
      </c>
      <c r="D14" s="72" t="s">
        <v>991</v>
      </c>
      <c r="E14" s="67"/>
    </row>
    <row r="15" spans="2:5" s="1" customFormat="1" ht="21" customHeight="1" x14ac:dyDescent="0.3">
      <c r="B15" s="58"/>
      <c r="C15" s="59" t="s">
        <v>1021</v>
      </c>
      <c r="D15" s="73" t="s">
        <v>992</v>
      </c>
      <c r="E15" s="60"/>
    </row>
    <row r="16" spans="2:5" s="1" customFormat="1" ht="21" customHeight="1" x14ac:dyDescent="0.3">
      <c r="B16" s="58"/>
      <c r="C16" s="66" t="s">
        <v>1650</v>
      </c>
      <c r="D16" s="72" t="s">
        <v>1651</v>
      </c>
      <c r="E16" s="60"/>
    </row>
    <row r="17" spans="2:5" s="1" customFormat="1" ht="21" customHeight="1" x14ac:dyDescent="0.3">
      <c r="B17" s="58"/>
      <c r="C17" s="59"/>
      <c r="D17" s="73"/>
      <c r="E17" s="60"/>
    </row>
    <row r="18" spans="2:5" x14ac:dyDescent="0.3">
      <c r="B18" s="61"/>
      <c r="C18" s="62"/>
      <c r="D18" s="63"/>
      <c r="E18" s="64"/>
    </row>
  </sheetData>
  <hyperlinks>
    <hyperlink ref="D8" location="'01. AgTech database'!A1" display="AgTech database" xr:uid="{C6756A30-CCF0-41F4-A1C0-9A596B38BC29}"/>
    <hyperlink ref="D9" location="'02. General views'!A1" display="Summary with key highlights" xr:uid="{5C0DEA55-49E9-4D04-BC16-F0F3F75EB6FD}"/>
    <hyperlink ref="D10" location="'03. Ag verticals by country'!A1" display="Review of innovations by agricultural verticals &amp; countries" xr:uid="{02E1BC7C-1215-4445-AE1E-FED1CF5C7F20}"/>
    <hyperlink ref="D11" location="'04. Ag verticals by innovation'!A1" display="Review of innovations by agricultural verticals &amp; subsectors" xr:uid="{3FC760F5-D58A-4DB0-A106-955BED039131}"/>
    <hyperlink ref="D12" location="'05. Digital technologies'!A1" display="Review of innovations by technology solution" xr:uid="{51895D6C-F9CB-445B-949F-1A76469250EB}"/>
    <hyperlink ref="D13" location="'06. Historical evolution'!A1" display="Historical evolution" xr:uid="{4E6F0F93-84E2-4F1B-90F3-449DB81AE286}"/>
    <hyperlink ref="D15" location="'08. Technology Definition'!A1" display="Definition of Technological solutions" xr:uid="{B614CB48-FCEC-4FBB-BB02-432AE95A9FD2}"/>
    <hyperlink ref="D14" location="'07. AgTech Sector Definition'!A1" display="Definition of AgTech sectors" xr:uid="{94352E9B-143B-449C-93B4-0C17C2891A8E}"/>
    <hyperlink ref="D16" location="'09. CAC startups'!A1" display="AgTech startups in Central America &amp; the Caribbean" xr:uid="{BA880CC3-F52E-4546-AC26-3E4AE7A5B7D7}"/>
  </hyperlinks>
  <pageMargins left="0.7" right="0.7" top="0.75" bottom="0.75" header="0.3" footer="0.3"/>
  <pageSetup paperSize="9" orientation="portrait" r:id="rId1"/>
  <ignoredErrors>
    <ignoredError sqref="C8:D9 F18:H21 F8:H12 C10:C15 F14:H14 C18:D21 C16:D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D9525-6BEC-4072-8BD9-4A541A016A12}">
  <sheetPr>
    <tabColor rgb="FF70C2C6"/>
  </sheetPr>
  <dimension ref="B4:I42"/>
  <sheetViews>
    <sheetView showGridLines="0" workbookViewId="0"/>
  </sheetViews>
  <sheetFormatPr defaultRowHeight="15.6" x14ac:dyDescent="0.3"/>
  <cols>
    <col min="2" max="2" width="18.5" bestFit="1" customWidth="1"/>
    <col min="3" max="3" width="23.296875" bestFit="1" customWidth="1"/>
    <col min="4" max="4" width="76.09765625" bestFit="1" customWidth="1"/>
    <col min="5" max="5" width="31.8984375" customWidth="1"/>
    <col min="6" max="6" width="13.296875" customWidth="1"/>
    <col min="7" max="7" width="10" bestFit="1" customWidth="1"/>
    <col min="8" max="8" width="4.3984375" bestFit="1" customWidth="1"/>
  </cols>
  <sheetData>
    <row r="4" spans="2:9" x14ac:dyDescent="0.3">
      <c r="B4" s="25" t="s">
        <v>860</v>
      </c>
      <c r="C4" s="26" t="s">
        <v>861</v>
      </c>
    </row>
    <row r="5" spans="2:9" x14ac:dyDescent="0.3">
      <c r="B5" s="26"/>
      <c r="C5" s="26"/>
    </row>
    <row r="6" spans="2:9" x14ac:dyDescent="0.3">
      <c r="B6" s="193" t="s">
        <v>58</v>
      </c>
      <c r="C6" s="193"/>
      <c r="D6" s="193"/>
      <c r="E6" s="193"/>
      <c r="F6" s="193"/>
      <c r="G6" s="193"/>
      <c r="H6" s="193"/>
    </row>
    <row r="7" spans="2:9" x14ac:dyDescent="0.3">
      <c r="B7" s="193" t="s">
        <v>1</v>
      </c>
      <c r="C7" s="193" t="s">
        <v>0</v>
      </c>
      <c r="D7" s="25" t="s">
        <v>59</v>
      </c>
      <c r="E7" s="25" t="s">
        <v>45</v>
      </c>
      <c r="F7" s="25" t="s">
        <v>511</v>
      </c>
      <c r="G7" s="25" t="s">
        <v>55</v>
      </c>
      <c r="H7" s="26" t="s">
        <v>289</v>
      </c>
    </row>
    <row r="8" spans="2:9" x14ac:dyDescent="0.3">
      <c r="B8" s="185" t="s">
        <v>1482</v>
      </c>
      <c r="C8" s="185" t="s">
        <v>1390</v>
      </c>
      <c r="D8" s="26" t="s">
        <v>119</v>
      </c>
      <c r="E8" s="26" t="s">
        <v>120</v>
      </c>
      <c r="F8" s="26" t="s">
        <v>641</v>
      </c>
      <c r="G8" s="26">
        <v>2017</v>
      </c>
      <c r="H8" s="186">
        <v>1</v>
      </c>
      <c r="I8" s="181"/>
    </row>
    <row r="9" spans="2:9" x14ac:dyDescent="0.3">
      <c r="B9" s="185"/>
      <c r="C9" s="185" t="s">
        <v>1489</v>
      </c>
      <c r="D9" s="26" t="s">
        <v>69</v>
      </c>
      <c r="E9" s="26" t="s">
        <v>122</v>
      </c>
      <c r="F9" s="26" t="s">
        <v>639</v>
      </c>
      <c r="G9" s="26">
        <v>2016</v>
      </c>
      <c r="H9" s="186">
        <v>1</v>
      </c>
      <c r="I9" s="182"/>
    </row>
    <row r="10" spans="2:9" x14ac:dyDescent="0.3">
      <c r="B10" s="185" t="s">
        <v>1483</v>
      </c>
      <c r="C10" s="185" t="s">
        <v>1545</v>
      </c>
      <c r="D10" s="26" t="s">
        <v>123</v>
      </c>
      <c r="E10" s="26" t="s">
        <v>1476</v>
      </c>
      <c r="F10" s="26" t="s">
        <v>641</v>
      </c>
      <c r="G10" s="26">
        <v>2018</v>
      </c>
      <c r="H10" s="186">
        <v>1</v>
      </c>
      <c r="I10" s="181"/>
    </row>
    <row r="11" spans="2:9" x14ac:dyDescent="0.3">
      <c r="B11" s="185"/>
      <c r="C11" s="185" t="s">
        <v>1445</v>
      </c>
      <c r="D11" s="26" t="s">
        <v>123</v>
      </c>
      <c r="E11" s="26" t="s">
        <v>1381</v>
      </c>
      <c r="F11" s="26" t="s">
        <v>555</v>
      </c>
      <c r="G11" s="26">
        <v>2017</v>
      </c>
      <c r="H11" s="186">
        <v>1</v>
      </c>
      <c r="I11" s="181"/>
    </row>
    <row r="12" spans="2:9" x14ac:dyDescent="0.3">
      <c r="B12" s="185" t="s">
        <v>1485</v>
      </c>
      <c r="C12" s="185" t="s">
        <v>1539</v>
      </c>
      <c r="D12" s="26" t="s">
        <v>142</v>
      </c>
      <c r="E12" s="26" t="s">
        <v>143</v>
      </c>
      <c r="F12" s="26" t="s">
        <v>818</v>
      </c>
      <c r="G12" s="26">
        <v>2018</v>
      </c>
      <c r="H12" s="186">
        <v>1</v>
      </c>
      <c r="I12" s="181"/>
    </row>
    <row r="13" spans="2:9" x14ac:dyDescent="0.3">
      <c r="B13" s="185"/>
      <c r="C13" s="185" t="s">
        <v>1446</v>
      </c>
      <c r="D13" s="26" t="s">
        <v>17</v>
      </c>
      <c r="E13" s="26" t="s">
        <v>18</v>
      </c>
      <c r="F13" s="26" t="s">
        <v>640</v>
      </c>
      <c r="G13" s="26">
        <v>2009</v>
      </c>
      <c r="H13" s="186">
        <v>1</v>
      </c>
      <c r="I13" s="181"/>
    </row>
    <row r="14" spans="2:9" x14ac:dyDescent="0.3">
      <c r="B14" s="138" t="s">
        <v>94</v>
      </c>
      <c r="C14" s="185" t="s">
        <v>594</v>
      </c>
      <c r="D14" s="26" t="s">
        <v>142</v>
      </c>
      <c r="E14" s="26" t="s">
        <v>143</v>
      </c>
      <c r="F14" s="26" t="s">
        <v>640</v>
      </c>
      <c r="G14" s="26">
        <v>2014</v>
      </c>
      <c r="H14" s="186">
        <v>1</v>
      </c>
      <c r="I14" s="181"/>
    </row>
    <row r="15" spans="2:9" x14ac:dyDescent="0.3">
      <c r="B15" s="138"/>
      <c r="C15" s="185" t="s">
        <v>1618</v>
      </c>
      <c r="D15" s="26" t="s">
        <v>142</v>
      </c>
      <c r="E15" s="26" t="s">
        <v>645</v>
      </c>
      <c r="F15" s="26" t="s">
        <v>555</v>
      </c>
      <c r="G15" s="26">
        <v>2018</v>
      </c>
      <c r="H15" s="186">
        <v>1</v>
      </c>
      <c r="I15" s="181"/>
    </row>
    <row r="16" spans="2:9" x14ac:dyDescent="0.3">
      <c r="B16" s="138"/>
      <c r="C16" s="185" t="s">
        <v>93</v>
      </c>
      <c r="D16" s="26" t="s">
        <v>123</v>
      </c>
      <c r="E16" s="26" t="s">
        <v>124</v>
      </c>
      <c r="F16" s="26" t="s">
        <v>640</v>
      </c>
      <c r="G16" s="26">
        <v>2015</v>
      </c>
      <c r="H16" s="186">
        <v>1</v>
      </c>
      <c r="I16" s="181"/>
    </row>
    <row r="17" spans="2:9" x14ac:dyDescent="0.3">
      <c r="B17" s="138" t="s">
        <v>575</v>
      </c>
      <c r="C17" s="185" t="s">
        <v>577</v>
      </c>
      <c r="D17" s="26" t="s">
        <v>69</v>
      </c>
      <c r="E17" s="26" t="s">
        <v>70</v>
      </c>
      <c r="F17" s="26" t="s">
        <v>555</v>
      </c>
      <c r="G17" s="26">
        <v>2010</v>
      </c>
      <c r="H17" s="186">
        <v>1</v>
      </c>
      <c r="I17" s="181"/>
    </row>
    <row r="18" spans="2:9" x14ac:dyDescent="0.3">
      <c r="B18" s="138" t="s">
        <v>574</v>
      </c>
      <c r="C18" s="185" t="s">
        <v>1506</v>
      </c>
      <c r="D18" s="26" t="s">
        <v>69</v>
      </c>
      <c r="E18" s="26" t="s">
        <v>122</v>
      </c>
      <c r="F18" s="26" t="s">
        <v>555</v>
      </c>
      <c r="G18" s="26" t="s">
        <v>482</v>
      </c>
      <c r="H18" s="186">
        <v>1</v>
      </c>
      <c r="I18" s="182"/>
    </row>
    <row r="19" spans="2:9" x14ac:dyDescent="0.3">
      <c r="B19" s="138"/>
      <c r="C19" s="185" t="s">
        <v>576</v>
      </c>
      <c r="D19" s="26" t="s">
        <v>119</v>
      </c>
      <c r="E19" s="26" t="s">
        <v>120</v>
      </c>
      <c r="F19" s="26" t="s">
        <v>555</v>
      </c>
      <c r="G19" s="26">
        <v>2017</v>
      </c>
      <c r="H19" s="186">
        <v>1</v>
      </c>
      <c r="I19" s="181"/>
    </row>
    <row r="20" spans="2:9" x14ac:dyDescent="0.3">
      <c r="B20" s="138"/>
      <c r="C20" s="185" t="s">
        <v>1537</v>
      </c>
      <c r="D20" s="26" t="s">
        <v>119</v>
      </c>
      <c r="E20" s="26" t="s">
        <v>120</v>
      </c>
      <c r="F20" s="26" t="s">
        <v>555</v>
      </c>
      <c r="G20" s="26">
        <v>2014</v>
      </c>
      <c r="H20" s="186">
        <v>1</v>
      </c>
      <c r="I20" s="181"/>
    </row>
    <row r="21" spans="2:9" x14ac:dyDescent="0.3">
      <c r="B21" s="185" t="s">
        <v>1550</v>
      </c>
      <c r="C21" s="185" t="s">
        <v>1552</v>
      </c>
      <c r="D21" s="26" t="s">
        <v>1115</v>
      </c>
      <c r="E21" s="26" t="s">
        <v>1200</v>
      </c>
      <c r="F21" s="26" t="s">
        <v>1116</v>
      </c>
      <c r="G21" s="26" t="s">
        <v>482</v>
      </c>
      <c r="H21" s="186">
        <v>1</v>
      </c>
      <c r="I21" s="181"/>
    </row>
    <row r="22" spans="2:9" x14ac:dyDescent="0.3">
      <c r="B22" s="183" t="s">
        <v>57</v>
      </c>
      <c r="C22" s="183"/>
      <c r="D22" s="183"/>
      <c r="E22" s="183"/>
      <c r="F22" s="183"/>
      <c r="G22" s="183"/>
      <c r="H22" s="184">
        <v>14</v>
      </c>
      <c r="I22" s="182"/>
    </row>
    <row r="23" spans="2:9" x14ac:dyDescent="0.3">
      <c r="I23" s="182"/>
    </row>
    <row r="24" spans="2:9" x14ac:dyDescent="0.3">
      <c r="I24" s="182"/>
    </row>
    <row r="25" spans="2:9" x14ac:dyDescent="0.3">
      <c r="I25" s="182"/>
    </row>
    <row r="26" spans="2:9" x14ac:dyDescent="0.3">
      <c r="I26" s="182"/>
    </row>
    <row r="27" spans="2:9" x14ac:dyDescent="0.3">
      <c r="I27" s="182"/>
    </row>
    <row r="28" spans="2:9" s="1" customFormat="1" ht="18" customHeight="1" x14ac:dyDescent="0.3">
      <c r="B28" s="187" t="s">
        <v>1634</v>
      </c>
      <c r="C28" s="187" t="s">
        <v>1635</v>
      </c>
      <c r="D28" s="187" t="s">
        <v>1636</v>
      </c>
      <c r="E28" s="187" t="s">
        <v>1637</v>
      </c>
      <c r="F28" s="187" t="s">
        <v>1638</v>
      </c>
    </row>
    <row r="29" spans="2:9" s="1" customFormat="1" ht="18" customHeight="1" x14ac:dyDescent="0.3">
      <c r="B29" s="222" t="s">
        <v>1482</v>
      </c>
      <c r="C29" s="188" t="s">
        <v>1390</v>
      </c>
      <c r="D29" s="188" t="s">
        <v>1640</v>
      </c>
      <c r="E29" s="188" t="s">
        <v>1175</v>
      </c>
      <c r="F29" s="189">
        <v>2017</v>
      </c>
    </row>
    <row r="30" spans="2:9" s="1" customFormat="1" ht="18" customHeight="1" x14ac:dyDescent="0.3">
      <c r="B30" s="223"/>
      <c r="C30" s="188" t="s">
        <v>1489</v>
      </c>
      <c r="D30" s="188" t="s">
        <v>1170</v>
      </c>
      <c r="E30" s="188" t="s">
        <v>1179</v>
      </c>
      <c r="F30" s="189">
        <v>2016</v>
      </c>
    </row>
    <row r="31" spans="2:9" s="1" customFormat="1" ht="18" customHeight="1" x14ac:dyDescent="0.3">
      <c r="B31" s="224" t="s">
        <v>1483</v>
      </c>
      <c r="C31" s="190" t="s">
        <v>1545</v>
      </c>
      <c r="D31" s="190" t="s">
        <v>1171</v>
      </c>
      <c r="E31" s="190" t="s">
        <v>1175</v>
      </c>
      <c r="F31" s="191">
        <v>2018</v>
      </c>
    </row>
    <row r="32" spans="2:9" s="1" customFormat="1" ht="18" customHeight="1" x14ac:dyDescent="0.3">
      <c r="B32" s="223"/>
      <c r="C32" s="190" t="s">
        <v>1445</v>
      </c>
      <c r="D32" s="190" t="s">
        <v>1171</v>
      </c>
      <c r="E32" s="190" t="s">
        <v>1173</v>
      </c>
      <c r="F32" s="191">
        <v>2017</v>
      </c>
    </row>
    <row r="33" spans="2:6" s="1" customFormat="1" ht="18" customHeight="1" x14ac:dyDescent="0.3">
      <c r="B33" s="222" t="s">
        <v>1485</v>
      </c>
      <c r="C33" s="188" t="s">
        <v>1539</v>
      </c>
      <c r="D33" s="188" t="s">
        <v>1172</v>
      </c>
      <c r="E33" s="188" t="s">
        <v>1175</v>
      </c>
      <c r="F33" s="189">
        <v>2018</v>
      </c>
    </row>
    <row r="34" spans="2:6" s="1" customFormat="1" ht="18" customHeight="1" x14ac:dyDescent="0.3">
      <c r="B34" s="223"/>
      <c r="C34" s="188" t="s">
        <v>1446</v>
      </c>
      <c r="D34" s="188" t="s">
        <v>1642</v>
      </c>
      <c r="E34" s="188" t="s">
        <v>1177</v>
      </c>
      <c r="F34" s="189">
        <v>2009</v>
      </c>
    </row>
    <row r="35" spans="2:6" s="1" customFormat="1" ht="18" customHeight="1" x14ac:dyDescent="0.3">
      <c r="B35" s="224" t="s">
        <v>94</v>
      </c>
      <c r="C35" s="190" t="s">
        <v>594</v>
      </c>
      <c r="D35" s="190" t="s">
        <v>1172</v>
      </c>
      <c r="E35" s="190" t="s">
        <v>1177</v>
      </c>
      <c r="F35" s="191">
        <v>2014</v>
      </c>
    </row>
    <row r="36" spans="2:6" s="1" customFormat="1" ht="18" customHeight="1" x14ac:dyDescent="0.3">
      <c r="B36" s="198"/>
      <c r="C36" s="190" t="s">
        <v>1618</v>
      </c>
      <c r="D36" s="190" t="s">
        <v>1172</v>
      </c>
      <c r="E36" s="190" t="s">
        <v>1173</v>
      </c>
      <c r="F36" s="191">
        <v>2018</v>
      </c>
    </row>
    <row r="37" spans="2:6" s="1" customFormat="1" ht="18" customHeight="1" x14ac:dyDescent="0.3">
      <c r="B37" s="223"/>
      <c r="C37" s="190" t="s">
        <v>93</v>
      </c>
      <c r="D37" s="190" t="s">
        <v>1171</v>
      </c>
      <c r="E37" s="190" t="s">
        <v>1177</v>
      </c>
      <c r="F37" s="191">
        <v>2015</v>
      </c>
    </row>
    <row r="38" spans="2:6" s="1" customFormat="1" ht="18" customHeight="1" x14ac:dyDescent="0.3">
      <c r="B38" s="192" t="s">
        <v>575</v>
      </c>
      <c r="C38" s="188" t="s">
        <v>577</v>
      </c>
      <c r="D38" s="188" t="s">
        <v>1170</v>
      </c>
      <c r="E38" s="188" t="s">
        <v>1173</v>
      </c>
      <c r="F38" s="189">
        <v>2010</v>
      </c>
    </row>
    <row r="39" spans="2:6" s="1" customFormat="1" ht="18" customHeight="1" x14ac:dyDescent="0.3">
      <c r="B39" s="224" t="s">
        <v>574</v>
      </c>
      <c r="C39" s="190" t="s">
        <v>1506</v>
      </c>
      <c r="D39" s="190" t="s">
        <v>1170</v>
      </c>
      <c r="E39" s="190" t="s">
        <v>1173</v>
      </c>
      <c r="F39" s="191" t="s">
        <v>1639</v>
      </c>
    </row>
    <row r="40" spans="2:6" s="1" customFormat="1" ht="18" customHeight="1" x14ac:dyDescent="0.3">
      <c r="B40" s="198"/>
      <c r="C40" s="190" t="s">
        <v>576</v>
      </c>
      <c r="D40" s="190" t="s">
        <v>1640</v>
      </c>
      <c r="E40" s="190" t="s">
        <v>1173</v>
      </c>
      <c r="F40" s="191">
        <v>2017</v>
      </c>
    </row>
    <row r="41" spans="2:6" s="1" customFormat="1" ht="18" customHeight="1" x14ac:dyDescent="0.3">
      <c r="B41" s="223"/>
      <c r="C41" s="190" t="s">
        <v>1537</v>
      </c>
      <c r="D41" s="190" t="s">
        <v>1640</v>
      </c>
      <c r="E41" s="190" t="s">
        <v>1173</v>
      </c>
      <c r="F41" s="191">
        <v>2014</v>
      </c>
    </row>
    <row r="42" spans="2:6" s="1" customFormat="1" ht="18" customHeight="1" x14ac:dyDescent="0.3">
      <c r="B42" s="192" t="s">
        <v>1550</v>
      </c>
      <c r="C42" s="188" t="s">
        <v>1552</v>
      </c>
      <c r="D42" s="188" t="s">
        <v>1641</v>
      </c>
      <c r="E42" s="188" t="s">
        <v>1643</v>
      </c>
      <c r="F42" s="189" t="s">
        <v>1639</v>
      </c>
    </row>
  </sheetData>
  <mergeCells count="5">
    <mergeCell ref="B29:B30"/>
    <mergeCell ref="B31:B32"/>
    <mergeCell ref="B33:B34"/>
    <mergeCell ref="B35:B37"/>
    <mergeCell ref="B39:B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C2C6"/>
  </sheetPr>
  <dimension ref="A2:AU592"/>
  <sheetViews>
    <sheetView showGridLines="0" zoomScale="110" zoomScaleNormal="110" workbookViewId="0">
      <pane xSplit="4" ySplit="4" topLeftCell="E5" activePane="bottomRight" state="frozen"/>
      <selection pane="topRight" activeCell="E1" sqref="E1"/>
      <selection pane="bottomLeft" activeCell="A5" sqref="A5"/>
      <selection pane="bottomRight" activeCell="E5" sqref="E5"/>
    </sheetView>
  </sheetViews>
  <sheetFormatPr defaultColWidth="11.19921875" defaultRowHeight="11.4" outlineLevelCol="1" x14ac:dyDescent="0.2"/>
  <cols>
    <col min="1" max="1" width="1.69921875" style="46" customWidth="1"/>
    <col min="2" max="3" width="26.296875" style="46" customWidth="1"/>
    <col min="4" max="6" width="16.19921875" style="47" customWidth="1"/>
    <col min="7" max="7" width="53.19921875" style="46" customWidth="1"/>
    <col min="8" max="8" width="41.796875" style="46" bestFit="1" customWidth="1"/>
    <col min="9" max="11" width="21.5" style="46" customWidth="1"/>
    <col min="12" max="12" width="11.19921875" style="46"/>
    <col min="13" max="13" width="29" style="46" customWidth="1"/>
    <col min="14" max="21" width="7" style="46" customWidth="1"/>
    <col min="22" max="29" width="7" style="46" hidden="1" customWidth="1" outlineLevel="1"/>
    <col min="30" max="30" width="19.5" style="48" customWidth="1" collapsed="1"/>
    <col min="31" max="34" width="19.5" style="48" customWidth="1"/>
    <col min="35" max="35" width="24.796875" style="48" customWidth="1"/>
    <col min="36" max="36" width="24.796875" style="46" customWidth="1"/>
    <col min="37" max="37" width="11.19921875" style="46"/>
    <col min="38" max="38" width="15.19921875" style="46" bestFit="1" customWidth="1"/>
    <col min="39" max="39" width="17.296875" style="46" bestFit="1" customWidth="1"/>
    <col min="40" max="42" width="11.19921875" style="46"/>
    <col min="43" max="43" width="49.796875" style="46" bestFit="1" customWidth="1"/>
    <col min="44" max="44" width="31.296875" style="46" customWidth="1"/>
    <col min="45" max="45" width="5.19921875" style="46" customWidth="1"/>
    <col min="46" max="16384" width="11.19921875" style="46"/>
  </cols>
  <sheetData>
    <row r="2" spans="2:36" ht="13.8" x14ac:dyDescent="0.3">
      <c r="B2" s="76" t="s">
        <v>1196</v>
      </c>
      <c r="C2" s="76"/>
    </row>
    <row r="3" spans="2:36" ht="16.2" customHeight="1" x14ac:dyDescent="0.2">
      <c r="H3" s="108"/>
    </row>
    <row r="4" spans="2:36" ht="22.8" customHeight="1" x14ac:dyDescent="0.2">
      <c r="B4" s="21" t="s">
        <v>0</v>
      </c>
      <c r="C4" s="21" t="s">
        <v>1528</v>
      </c>
      <c r="D4" s="21" t="s">
        <v>1</v>
      </c>
      <c r="E4" s="21" t="s">
        <v>860</v>
      </c>
      <c r="F4" s="21" t="s">
        <v>931</v>
      </c>
      <c r="G4" s="21" t="s">
        <v>59</v>
      </c>
      <c r="H4" s="21" t="s">
        <v>45</v>
      </c>
      <c r="I4" s="21" t="s">
        <v>511</v>
      </c>
      <c r="J4" s="21" t="s">
        <v>939</v>
      </c>
      <c r="K4" s="21" t="s">
        <v>1472</v>
      </c>
      <c r="L4" s="21" t="s">
        <v>55</v>
      </c>
      <c r="M4" s="21" t="s">
        <v>181</v>
      </c>
      <c r="N4" s="21" t="s">
        <v>855</v>
      </c>
      <c r="O4" s="21" t="s">
        <v>856</v>
      </c>
      <c r="P4" s="21" t="s">
        <v>891</v>
      </c>
      <c r="Q4" s="21" t="s">
        <v>857</v>
      </c>
      <c r="R4" s="21" t="s">
        <v>858</v>
      </c>
      <c r="S4" s="21" t="s">
        <v>873</v>
      </c>
      <c r="T4" s="21" t="s">
        <v>876</v>
      </c>
      <c r="U4" s="21" t="s">
        <v>900</v>
      </c>
      <c r="V4" s="21" t="s">
        <v>929</v>
      </c>
      <c r="W4" s="21" t="s">
        <v>930</v>
      </c>
      <c r="X4" s="21" t="s">
        <v>923</v>
      </c>
      <c r="Y4" s="21" t="s">
        <v>924</v>
      </c>
      <c r="Z4" s="21" t="s">
        <v>925</v>
      </c>
      <c r="AA4" s="21" t="s">
        <v>926</v>
      </c>
      <c r="AB4" s="21" t="s">
        <v>927</v>
      </c>
      <c r="AC4" s="21" t="s">
        <v>928</v>
      </c>
      <c r="AD4" s="21" t="s">
        <v>361</v>
      </c>
      <c r="AE4" s="21" t="s">
        <v>845</v>
      </c>
      <c r="AF4" s="21" t="s">
        <v>586</v>
      </c>
      <c r="AG4" s="21" t="s">
        <v>599</v>
      </c>
      <c r="AH4" s="21" t="s">
        <v>589</v>
      </c>
      <c r="AI4" s="21" t="s">
        <v>360</v>
      </c>
      <c r="AJ4" s="2"/>
    </row>
    <row r="5" spans="2:36" s="2" customFormat="1" ht="15" customHeight="1" x14ac:dyDescent="0.3">
      <c r="B5" s="11" t="s">
        <v>609</v>
      </c>
      <c r="C5" s="11" t="s">
        <v>1529</v>
      </c>
      <c r="D5" s="12" t="s">
        <v>21</v>
      </c>
      <c r="E5" s="12" t="s">
        <v>861</v>
      </c>
      <c r="F5" s="75">
        <f t="shared" ref="F5:F72" si="0">IF(E5="Alive",1,0)</f>
        <v>1</v>
      </c>
      <c r="G5" s="11" t="s">
        <v>69</v>
      </c>
      <c r="H5" s="11" t="s">
        <v>121</v>
      </c>
      <c r="I5" s="4" t="s">
        <v>555</v>
      </c>
      <c r="J5" s="11"/>
      <c r="K5" s="11"/>
      <c r="L5" s="11">
        <v>2015</v>
      </c>
      <c r="M5" s="11" t="s">
        <v>618</v>
      </c>
      <c r="N5" s="11" t="s">
        <v>695</v>
      </c>
      <c r="O5" s="4" t="s">
        <v>848</v>
      </c>
      <c r="P5" s="4" t="s">
        <v>848</v>
      </c>
      <c r="Q5" s="4" t="s">
        <v>848</v>
      </c>
      <c r="R5" s="11" t="s">
        <v>695</v>
      </c>
      <c r="S5" s="11" t="s">
        <v>695</v>
      </c>
      <c r="T5" s="11" t="s">
        <v>695</v>
      </c>
      <c r="U5" s="4" t="s">
        <v>848</v>
      </c>
      <c r="V5" s="11">
        <f t="shared" ref="V5:V14" si="1">IF(N5="Yes",1,0)</f>
        <v>1</v>
      </c>
      <c r="W5" s="11">
        <f t="shared" ref="W5:W14" si="2">IF(O5="Yes",1,0)</f>
        <v>0</v>
      </c>
      <c r="X5" s="11">
        <f t="shared" ref="X5:X14" si="3">IF(P5="Yes",1,0)</f>
        <v>0</v>
      </c>
      <c r="Y5" s="11">
        <f t="shared" ref="Y5:Y14" si="4">IF(Q5="Yes",1,0)</f>
        <v>0</v>
      </c>
      <c r="Z5" s="11">
        <f t="shared" ref="Z5:Z14" si="5">IF(R5="Yes",1,0)</f>
        <v>1</v>
      </c>
      <c r="AA5" s="11">
        <f t="shared" ref="AA5:AA14" si="6">IF(S5="Yes",1,0)</f>
        <v>1</v>
      </c>
      <c r="AB5" s="11">
        <f t="shared" ref="AB5:AB14" si="7">IF(T5="Yes",1,0)</f>
        <v>1</v>
      </c>
      <c r="AC5" s="11">
        <f t="shared" ref="AC5:AC14" si="8">IF(U5="Yes",1,0)</f>
        <v>0</v>
      </c>
      <c r="AD5" s="8"/>
      <c r="AE5" s="17" t="s">
        <v>848</v>
      </c>
      <c r="AF5" s="8"/>
      <c r="AG5" s="8"/>
      <c r="AH5" s="8"/>
      <c r="AI5" s="8"/>
    </row>
    <row r="6" spans="2:36" s="2" customFormat="1" ht="15" customHeight="1" x14ac:dyDescent="0.3">
      <c r="B6" s="4" t="s">
        <v>352</v>
      </c>
      <c r="C6" s="11" t="s">
        <v>1529</v>
      </c>
      <c r="D6" s="5" t="s">
        <v>21</v>
      </c>
      <c r="E6" s="5" t="s">
        <v>861</v>
      </c>
      <c r="F6" s="75">
        <f t="shared" si="0"/>
        <v>1</v>
      </c>
      <c r="G6" s="4" t="s">
        <v>142</v>
      </c>
      <c r="H6" s="4" t="s">
        <v>143</v>
      </c>
      <c r="I6" s="4" t="s">
        <v>556</v>
      </c>
      <c r="J6" s="4"/>
      <c r="K6" s="4"/>
      <c r="L6" s="4">
        <v>2017</v>
      </c>
      <c r="M6" s="4" t="s">
        <v>351</v>
      </c>
      <c r="N6" s="4" t="s">
        <v>848</v>
      </c>
      <c r="O6" s="4" t="s">
        <v>848</v>
      </c>
      <c r="P6" s="4" t="s">
        <v>848</v>
      </c>
      <c r="Q6" s="4" t="s">
        <v>695</v>
      </c>
      <c r="R6" s="4" t="s">
        <v>848</v>
      </c>
      <c r="S6" s="4" t="s">
        <v>848</v>
      </c>
      <c r="T6" s="4" t="s">
        <v>848</v>
      </c>
      <c r="U6" s="4" t="s">
        <v>848</v>
      </c>
      <c r="V6" s="4">
        <f t="shared" si="1"/>
        <v>0</v>
      </c>
      <c r="W6" s="4">
        <f t="shared" si="2"/>
        <v>0</v>
      </c>
      <c r="X6" s="4">
        <f t="shared" si="3"/>
        <v>0</v>
      </c>
      <c r="Y6" s="4">
        <f t="shared" si="4"/>
        <v>1</v>
      </c>
      <c r="Z6" s="4">
        <f t="shared" si="5"/>
        <v>0</v>
      </c>
      <c r="AA6" s="4">
        <f t="shared" si="6"/>
        <v>0</v>
      </c>
      <c r="AB6" s="4">
        <f t="shared" si="7"/>
        <v>0</v>
      </c>
      <c r="AC6" s="4">
        <f t="shared" si="8"/>
        <v>0</v>
      </c>
      <c r="AD6" s="8"/>
      <c r="AE6" s="17" t="s">
        <v>848</v>
      </c>
      <c r="AF6" s="8"/>
      <c r="AG6" s="8"/>
      <c r="AH6" s="8"/>
      <c r="AI6" s="8"/>
    </row>
    <row r="7" spans="2:36" s="2" customFormat="1" ht="15" customHeight="1" x14ac:dyDescent="0.3">
      <c r="B7" s="11" t="s">
        <v>625</v>
      </c>
      <c r="C7" s="11" t="s">
        <v>1529</v>
      </c>
      <c r="D7" s="5" t="s">
        <v>21</v>
      </c>
      <c r="E7" s="5" t="s">
        <v>861</v>
      </c>
      <c r="F7" s="75">
        <f t="shared" si="0"/>
        <v>1</v>
      </c>
      <c r="G7" s="4" t="s">
        <v>142</v>
      </c>
      <c r="H7" s="4" t="s">
        <v>143</v>
      </c>
      <c r="I7" s="4" t="s">
        <v>555</v>
      </c>
      <c r="J7" s="4"/>
      <c r="K7" s="4"/>
      <c r="L7" s="4">
        <v>2018</v>
      </c>
      <c r="M7" s="4" t="s">
        <v>627</v>
      </c>
      <c r="N7" s="4" t="s">
        <v>848</v>
      </c>
      <c r="O7" s="4" t="s">
        <v>848</v>
      </c>
      <c r="P7" s="4" t="s">
        <v>848</v>
      </c>
      <c r="Q7" s="4" t="s">
        <v>848</v>
      </c>
      <c r="R7" s="4" t="s">
        <v>848</v>
      </c>
      <c r="S7" s="4" t="s">
        <v>848</v>
      </c>
      <c r="T7" s="4" t="s">
        <v>848</v>
      </c>
      <c r="U7" s="4" t="s">
        <v>848</v>
      </c>
      <c r="V7" s="4">
        <f t="shared" si="1"/>
        <v>0</v>
      </c>
      <c r="W7" s="4">
        <f t="shared" si="2"/>
        <v>0</v>
      </c>
      <c r="X7" s="4">
        <f t="shared" si="3"/>
        <v>0</v>
      </c>
      <c r="Y7" s="4">
        <f t="shared" si="4"/>
        <v>0</v>
      </c>
      <c r="Z7" s="4">
        <f t="shared" si="5"/>
        <v>0</v>
      </c>
      <c r="AA7" s="4">
        <f t="shared" si="6"/>
        <v>0</v>
      </c>
      <c r="AB7" s="4">
        <f t="shared" si="7"/>
        <v>0</v>
      </c>
      <c r="AC7" s="4">
        <f t="shared" si="8"/>
        <v>0</v>
      </c>
      <c r="AD7" s="8"/>
      <c r="AE7" s="17" t="s">
        <v>848</v>
      </c>
      <c r="AF7" s="8"/>
      <c r="AG7" s="8"/>
      <c r="AH7" s="8"/>
      <c r="AI7" s="8"/>
      <c r="AJ7" s="49"/>
    </row>
    <row r="8" spans="2:36" s="2" customFormat="1" ht="15" customHeight="1" x14ac:dyDescent="0.3">
      <c r="B8" s="4" t="s">
        <v>34</v>
      </c>
      <c r="C8" s="11" t="s">
        <v>1529</v>
      </c>
      <c r="D8" s="5" t="s">
        <v>21</v>
      </c>
      <c r="E8" s="5" t="s">
        <v>861</v>
      </c>
      <c r="F8" s="75">
        <f t="shared" si="0"/>
        <v>1</v>
      </c>
      <c r="G8" s="4" t="s">
        <v>142</v>
      </c>
      <c r="H8" s="4" t="s">
        <v>143</v>
      </c>
      <c r="I8" s="4" t="s">
        <v>555</v>
      </c>
      <c r="J8" s="4"/>
      <c r="K8" s="4"/>
      <c r="L8" s="4">
        <v>2007</v>
      </c>
      <c r="M8" s="4" t="s">
        <v>126</v>
      </c>
      <c r="N8" s="4" t="s">
        <v>848</v>
      </c>
      <c r="O8" s="4" t="s">
        <v>848</v>
      </c>
      <c r="P8" s="4" t="s">
        <v>848</v>
      </c>
      <c r="Q8" s="4" t="s">
        <v>848</v>
      </c>
      <c r="R8" s="4" t="s">
        <v>848</v>
      </c>
      <c r="S8" s="4" t="s">
        <v>848</v>
      </c>
      <c r="T8" s="11" t="s">
        <v>695</v>
      </c>
      <c r="U8" s="4" t="s">
        <v>848</v>
      </c>
      <c r="V8" s="4">
        <f t="shared" si="1"/>
        <v>0</v>
      </c>
      <c r="W8" s="4">
        <f t="shared" si="2"/>
        <v>0</v>
      </c>
      <c r="X8" s="4">
        <f t="shared" si="3"/>
        <v>0</v>
      </c>
      <c r="Y8" s="4">
        <f t="shared" si="4"/>
        <v>0</v>
      </c>
      <c r="Z8" s="4">
        <f t="shared" si="5"/>
        <v>0</v>
      </c>
      <c r="AA8" s="4">
        <f t="shared" si="6"/>
        <v>0</v>
      </c>
      <c r="AB8" s="11">
        <f t="shared" si="7"/>
        <v>1</v>
      </c>
      <c r="AC8" s="4">
        <f t="shared" si="8"/>
        <v>0</v>
      </c>
      <c r="AD8" s="8"/>
      <c r="AE8" s="17" t="s">
        <v>848</v>
      </c>
      <c r="AF8" s="8"/>
      <c r="AG8" s="8"/>
      <c r="AH8" s="8"/>
      <c r="AI8" s="8"/>
    </row>
    <row r="9" spans="2:36" s="2" customFormat="1" ht="15" customHeight="1" x14ac:dyDescent="0.3">
      <c r="B9" s="4" t="s">
        <v>566</v>
      </c>
      <c r="C9" s="11" t="s">
        <v>1529</v>
      </c>
      <c r="D9" s="5" t="s">
        <v>21</v>
      </c>
      <c r="E9" s="5" t="s">
        <v>861</v>
      </c>
      <c r="F9" s="75">
        <f t="shared" si="0"/>
        <v>1</v>
      </c>
      <c r="G9" s="11" t="s">
        <v>69</v>
      </c>
      <c r="H9" s="11" t="s">
        <v>70</v>
      </c>
      <c r="I9" s="4" t="s">
        <v>556</v>
      </c>
      <c r="J9" s="4"/>
      <c r="K9" s="4"/>
      <c r="L9" s="4">
        <v>2015</v>
      </c>
      <c r="M9" s="4" t="s">
        <v>905</v>
      </c>
      <c r="N9" s="11" t="s">
        <v>695</v>
      </c>
      <c r="O9" s="11" t="s">
        <v>695</v>
      </c>
      <c r="P9" s="11" t="s">
        <v>695</v>
      </c>
      <c r="Q9" s="4" t="s">
        <v>848</v>
      </c>
      <c r="R9" s="11" t="s">
        <v>695</v>
      </c>
      <c r="S9" s="11" t="s">
        <v>695</v>
      </c>
      <c r="T9" s="4" t="s">
        <v>848</v>
      </c>
      <c r="U9" s="4" t="s">
        <v>848</v>
      </c>
      <c r="V9" s="11">
        <f t="shared" si="1"/>
        <v>1</v>
      </c>
      <c r="W9" s="11">
        <f t="shared" si="2"/>
        <v>1</v>
      </c>
      <c r="X9" s="11">
        <f t="shared" si="3"/>
        <v>1</v>
      </c>
      <c r="Y9" s="4">
        <f t="shared" si="4"/>
        <v>0</v>
      </c>
      <c r="Z9" s="11">
        <f t="shared" si="5"/>
        <v>1</v>
      </c>
      <c r="AA9" s="11">
        <f t="shared" si="6"/>
        <v>1</v>
      </c>
      <c r="AB9" s="4">
        <f t="shared" si="7"/>
        <v>0</v>
      </c>
      <c r="AC9" s="4">
        <f t="shared" si="8"/>
        <v>0</v>
      </c>
      <c r="AD9" s="8"/>
      <c r="AE9" s="17" t="s">
        <v>848</v>
      </c>
      <c r="AF9" s="8"/>
      <c r="AG9" s="8"/>
      <c r="AH9" s="8"/>
      <c r="AI9" s="8"/>
    </row>
    <row r="10" spans="2:36" s="2" customFormat="1" ht="15" customHeight="1" x14ac:dyDescent="0.3">
      <c r="B10" s="4" t="s">
        <v>403</v>
      </c>
      <c r="C10" s="11" t="s">
        <v>1529</v>
      </c>
      <c r="D10" s="5" t="s">
        <v>21</v>
      </c>
      <c r="E10" s="5" t="s">
        <v>861</v>
      </c>
      <c r="F10" s="75">
        <f t="shared" si="0"/>
        <v>1</v>
      </c>
      <c r="G10" s="4" t="s">
        <v>123</v>
      </c>
      <c r="H10" s="4" t="s">
        <v>1381</v>
      </c>
      <c r="I10" s="4" t="s">
        <v>555</v>
      </c>
      <c r="J10" s="4"/>
      <c r="K10" s="4"/>
      <c r="L10" s="22">
        <v>2011</v>
      </c>
      <c r="M10" s="4" t="s">
        <v>434</v>
      </c>
      <c r="N10" s="4" t="s">
        <v>848</v>
      </c>
      <c r="O10" s="4" t="s">
        <v>848</v>
      </c>
      <c r="P10" s="4" t="s">
        <v>848</v>
      </c>
      <c r="Q10" s="4" t="s">
        <v>848</v>
      </c>
      <c r="R10" s="4" t="s">
        <v>848</v>
      </c>
      <c r="S10" s="4" t="s">
        <v>848</v>
      </c>
      <c r="T10" s="4" t="s">
        <v>848</v>
      </c>
      <c r="U10" s="4" t="s">
        <v>848</v>
      </c>
      <c r="V10" s="4">
        <f t="shared" si="1"/>
        <v>0</v>
      </c>
      <c r="W10" s="4">
        <f t="shared" si="2"/>
        <v>0</v>
      </c>
      <c r="X10" s="4">
        <f t="shared" si="3"/>
        <v>0</v>
      </c>
      <c r="Y10" s="4">
        <f t="shared" si="4"/>
        <v>0</v>
      </c>
      <c r="Z10" s="4">
        <f t="shared" si="5"/>
        <v>0</v>
      </c>
      <c r="AA10" s="4">
        <f t="shared" si="6"/>
        <v>0</v>
      </c>
      <c r="AB10" s="4">
        <f t="shared" si="7"/>
        <v>0</v>
      </c>
      <c r="AC10" s="4">
        <f t="shared" si="8"/>
        <v>0</v>
      </c>
      <c r="AD10" s="8" t="s">
        <v>421</v>
      </c>
      <c r="AE10" s="17" t="s">
        <v>848</v>
      </c>
      <c r="AF10" s="8"/>
      <c r="AG10" s="8"/>
      <c r="AH10" s="8"/>
      <c r="AI10" s="8" t="s">
        <v>414</v>
      </c>
    </row>
    <row r="11" spans="2:36" s="2" customFormat="1" ht="15" customHeight="1" x14ac:dyDescent="0.3">
      <c r="B11" s="4" t="s">
        <v>1359</v>
      </c>
      <c r="C11" s="11" t="s">
        <v>1529</v>
      </c>
      <c r="D11" s="5" t="s">
        <v>21</v>
      </c>
      <c r="E11" s="5" t="s">
        <v>861</v>
      </c>
      <c r="F11" s="75">
        <f t="shared" si="0"/>
        <v>1</v>
      </c>
      <c r="G11" s="11" t="s">
        <v>142</v>
      </c>
      <c r="H11" s="11" t="s">
        <v>144</v>
      </c>
      <c r="I11" s="4" t="s">
        <v>555</v>
      </c>
      <c r="J11" s="4"/>
      <c r="K11" s="4"/>
      <c r="L11" s="22">
        <v>2016</v>
      </c>
      <c r="M11" s="4" t="s">
        <v>1358</v>
      </c>
      <c r="N11" s="4" t="s">
        <v>848</v>
      </c>
      <c r="O11" s="4" t="s">
        <v>848</v>
      </c>
      <c r="P11" s="4" t="s">
        <v>848</v>
      </c>
      <c r="Q11" s="4" t="s">
        <v>848</v>
      </c>
      <c r="R11" s="4" t="s">
        <v>848</v>
      </c>
      <c r="S11" s="4" t="s">
        <v>695</v>
      </c>
      <c r="T11" s="4" t="s">
        <v>695</v>
      </c>
      <c r="U11" s="4" t="s">
        <v>848</v>
      </c>
      <c r="V11" s="4">
        <f t="shared" si="1"/>
        <v>0</v>
      </c>
      <c r="W11" s="4">
        <f t="shared" si="2"/>
        <v>0</v>
      </c>
      <c r="X11" s="4">
        <f t="shared" si="3"/>
        <v>0</v>
      </c>
      <c r="Y11" s="4">
        <f t="shared" si="4"/>
        <v>0</v>
      </c>
      <c r="Z11" s="4">
        <f t="shared" si="5"/>
        <v>0</v>
      </c>
      <c r="AA11" s="4">
        <f t="shared" si="6"/>
        <v>1</v>
      </c>
      <c r="AB11" s="11">
        <f t="shared" si="7"/>
        <v>1</v>
      </c>
      <c r="AC11" s="4">
        <f t="shared" si="8"/>
        <v>0</v>
      </c>
      <c r="AD11" s="8"/>
      <c r="AE11" s="17" t="s">
        <v>848</v>
      </c>
      <c r="AF11" s="8"/>
      <c r="AG11" s="8"/>
      <c r="AH11" s="8"/>
      <c r="AI11" s="8"/>
    </row>
    <row r="12" spans="2:36" s="2" customFormat="1" ht="15" customHeight="1" x14ac:dyDescent="0.3">
      <c r="B12" s="11" t="s">
        <v>454</v>
      </c>
      <c r="C12" s="11" t="s">
        <v>1529</v>
      </c>
      <c r="D12" s="12" t="s">
        <v>21</v>
      </c>
      <c r="E12" s="5" t="s">
        <v>861</v>
      </c>
      <c r="F12" s="75">
        <f t="shared" si="0"/>
        <v>1</v>
      </c>
      <c r="G12" s="11" t="s">
        <v>69</v>
      </c>
      <c r="H12" s="11" t="s">
        <v>70</v>
      </c>
      <c r="I12" s="11" t="s">
        <v>556</v>
      </c>
      <c r="J12" s="11"/>
      <c r="K12" s="11"/>
      <c r="L12" s="44">
        <v>2015</v>
      </c>
      <c r="M12" s="11" t="s">
        <v>435</v>
      </c>
      <c r="N12" s="4" t="s">
        <v>848</v>
      </c>
      <c r="O12" s="4" t="s">
        <v>848</v>
      </c>
      <c r="P12" s="4" t="s">
        <v>848</v>
      </c>
      <c r="Q12" s="4" t="s">
        <v>848</v>
      </c>
      <c r="R12" s="4" t="s">
        <v>848</v>
      </c>
      <c r="S12" s="4" t="s">
        <v>848</v>
      </c>
      <c r="T12" s="4" t="s">
        <v>848</v>
      </c>
      <c r="U12" s="4" t="s">
        <v>848</v>
      </c>
      <c r="V12" s="4">
        <f t="shared" si="1"/>
        <v>0</v>
      </c>
      <c r="W12" s="4">
        <f t="shared" si="2"/>
        <v>0</v>
      </c>
      <c r="X12" s="4">
        <f t="shared" si="3"/>
        <v>0</v>
      </c>
      <c r="Y12" s="4">
        <f t="shared" si="4"/>
        <v>0</v>
      </c>
      <c r="Z12" s="4">
        <f t="shared" si="5"/>
        <v>0</v>
      </c>
      <c r="AA12" s="4">
        <f t="shared" si="6"/>
        <v>0</v>
      </c>
      <c r="AB12" s="4">
        <f t="shared" si="7"/>
        <v>0</v>
      </c>
      <c r="AC12" s="4">
        <f t="shared" si="8"/>
        <v>0</v>
      </c>
      <c r="AD12" s="17" t="s">
        <v>419</v>
      </c>
      <c r="AE12" s="17" t="s">
        <v>695</v>
      </c>
      <c r="AF12" s="17"/>
      <c r="AG12" s="17"/>
      <c r="AH12" s="17"/>
      <c r="AI12" s="17" t="s">
        <v>412</v>
      </c>
    </row>
    <row r="13" spans="2:36" s="2" customFormat="1" ht="15" customHeight="1" x14ac:dyDescent="0.3">
      <c r="B13" s="11" t="s">
        <v>1210</v>
      </c>
      <c r="C13" s="11" t="s">
        <v>1529</v>
      </c>
      <c r="D13" s="12" t="s">
        <v>21</v>
      </c>
      <c r="E13" s="5" t="s">
        <v>861</v>
      </c>
      <c r="F13" s="75">
        <f t="shared" si="0"/>
        <v>1</v>
      </c>
      <c r="G13" s="11" t="s">
        <v>142</v>
      </c>
      <c r="H13" s="11" t="s">
        <v>645</v>
      </c>
      <c r="I13" s="11" t="s">
        <v>555</v>
      </c>
      <c r="J13" s="11"/>
      <c r="K13" s="11"/>
      <c r="L13" s="44">
        <v>2017</v>
      </c>
      <c r="M13" s="11" t="s">
        <v>1209</v>
      </c>
      <c r="N13" s="4" t="s">
        <v>848</v>
      </c>
      <c r="O13" s="4" t="s">
        <v>848</v>
      </c>
      <c r="P13" s="4" t="s">
        <v>848</v>
      </c>
      <c r="Q13" s="4" t="s">
        <v>848</v>
      </c>
      <c r="R13" s="4" t="s">
        <v>848</v>
      </c>
      <c r="S13" s="4" t="s">
        <v>848</v>
      </c>
      <c r="T13" s="4" t="s">
        <v>848</v>
      </c>
      <c r="U13" s="4" t="s">
        <v>848</v>
      </c>
      <c r="V13" s="4">
        <f t="shared" si="1"/>
        <v>0</v>
      </c>
      <c r="W13" s="4">
        <f t="shared" si="2"/>
        <v>0</v>
      </c>
      <c r="X13" s="4">
        <f t="shared" si="3"/>
        <v>0</v>
      </c>
      <c r="Y13" s="4">
        <f t="shared" si="4"/>
        <v>0</v>
      </c>
      <c r="Z13" s="4">
        <f t="shared" si="5"/>
        <v>0</v>
      </c>
      <c r="AA13" s="4">
        <f t="shared" si="6"/>
        <v>0</v>
      </c>
      <c r="AB13" s="4">
        <f t="shared" si="7"/>
        <v>0</v>
      </c>
      <c r="AC13" s="4">
        <f t="shared" si="8"/>
        <v>0</v>
      </c>
      <c r="AD13" s="17" t="s">
        <v>1211</v>
      </c>
      <c r="AE13" s="17" t="s">
        <v>848</v>
      </c>
      <c r="AF13" s="17"/>
      <c r="AG13" s="17"/>
      <c r="AH13" s="17"/>
      <c r="AI13" s="17"/>
    </row>
    <row r="14" spans="2:36" s="2" customFormat="1" ht="15" customHeight="1" x14ac:dyDescent="0.3">
      <c r="B14" s="11" t="s">
        <v>60</v>
      </c>
      <c r="C14" s="11" t="s">
        <v>1529</v>
      </c>
      <c r="D14" s="12" t="s">
        <v>21</v>
      </c>
      <c r="E14" s="5" t="s">
        <v>861</v>
      </c>
      <c r="F14" s="75">
        <f t="shared" si="0"/>
        <v>1</v>
      </c>
      <c r="G14" s="11" t="s">
        <v>142</v>
      </c>
      <c r="H14" s="11" t="s">
        <v>143</v>
      </c>
      <c r="I14" s="4" t="s">
        <v>555</v>
      </c>
      <c r="J14" s="4"/>
      <c r="K14" s="4"/>
      <c r="L14" s="11">
        <v>2016</v>
      </c>
      <c r="M14" s="11" t="s">
        <v>127</v>
      </c>
      <c r="N14" s="4" t="s">
        <v>848</v>
      </c>
      <c r="O14" s="4" t="s">
        <v>848</v>
      </c>
      <c r="P14" s="4" t="s">
        <v>848</v>
      </c>
      <c r="Q14" s="4" t="s">
        <v>848</v>
      </c>
      <c r="R14" s="4" t="s">
        <v>848</v>
      </c>
      <c r="S14" s="4" t="s">
        <v>848</v>
      </c>
      <c r="T14" s="4" t="s">
        <v>848</v>
      </c>
      <c r="U14" s="4" t="s">
        <v>848</v>
      </c>
      <c r="V14" s="4">
        <f t="shared" si="1"/>
        <v>0</v>
      </c>
      <c r="W14" s="4">
        <f t="shared" si="2"/>
        <v>0</v>
      </c>
      <c r="X14" s="4">
        <f t="shared" si="3"/>
        <v>0</v>
      </c>
      <c r="Y14" s="4">
        <f t="shared" si="4"/>
        <v>0</v>
      </c>
      <c r="Z14" s="4">
        <f t="shared" si="5"/>
        <v>0</v>
      </c>
      <c r="AA14" s="4">
        <f t="shared" si="6"/>
        <v>0</v>
      </c>
      <c r="AB14" s="4">
        <f t="shared" si="7"/>
        <v>0</v>
      </c>
      <c r="AC14" s="4">
        <f t="shared" si="8"/>
        <v>0</v>
      </c>
      <c r="AD14" s="17"/>
      <c r="AE14" s="17" t="s">
        <v>848</v>
      </c>
      <c r="AF14" s="17"/>
      <c r="AG14" s="17"/>
      <c r="AH14" s="17"/>
      <c r="AI14" s="17"/>
    </row>
    <row r="15" spans="2:36" s="2" customFormat="1" ht="15" customHeight="1" x14ac:dyDescent="0.3">
      <c r="B15" s="11" t="s">
        <v>1453</v>
      </c>
      <c r="C15" s="11" t="s">
        <v>1529</v>
      </c>
      <c r="D15" s="12" t="s">
        <v>21</v>
      </c>
      <c r="E15" s="12" t="s">
        <v>861</v>
      </c>
      <c r="F15" s="75">
        <f t="shared" si="0"/>
        <v>1</v>
      </c>
      <c r="G15" s="11" t="s">
        <v>142</v>
      </c>
      <c r="H15" s="11" t="s">
        <v>143</v>
      </c>
      <c r="I15" s="4" t="s">
        <v>555</v>
      </c>
      <c r="J15" s="4"/>
      <c r="K15" s="4"/>
      <c r="L15" s="11">
        <v>2018</v>
      </c>
      <c r="M15" s="11" t="s">
        <v>1488</v>
      </c>
      <c r="N15" s="4" t="s">
        <v>848</v>
      </c>
      <c r="O15" s="4" t="s">
        <v>848</v>
      </c>
      <c r="P15" s="4" t="s">
        <v>848</v>
      </c>
      <c r="Q15" s="4" t="s">
        <v>848</v>
      </c>
      <c r="R15" s="4" t="s">
        <v>848</v>
      </c>
      <c r="S15" s="4" t="s">
        <v>848</v>
      </c>
      <c r="T15" s="4" t="s">
        <v>848</v>
      </c>
      <c r="U15" s="4" t="s">
        <v>848</v>
      </c>
      <c r="V15" s="4">
        <f t="shared" ref="V15" si="9">IF(N15="Yes",1,0)</f>
        <v>0</v>
      </c>
      <c r="W15" s="4">
        <f t="shared" ref="W15" si="10">IF(O15="Yes",1,0)</f>
        <v>0</v>
      </c>
      <c r="X15" s="4">
        <f t="shared" ref="X15" si="11">IF(P15="Yes",1,0)</f>
        <v>0</v>
      </c>
      <c r="Y15" s="4">
        <f t="shared" ref="Y15" si="12">IF(Q15="Yes",1,0)</f>
        <v>0</v>
      </c>
      <c r="Z15" s="4">
        <f t="shared" ref="Z15" si="13">IF(R15="Yes",1,0)</f>
        <v>0</v>
      </c>
      <c r="AA15" s="4">
        <f t="shared" ref="AA15" si="14">IF(S15="Yes",1,0)</f>
        <v>0</v>
      </c>
      <c r="AB15" s="4">
        <f t="shared" ref="AB15" si="15">IF(T15="Yes",1,0)</f>
        <v>0</v>
      </c>
      <c r="AC15" s="4">
        <f t="shared" ref="AC15" si="16">IF(U15="Yes",1,0)</f>
        <v>0</v>
      </c>
      <c r="AD15" s="17" t="s">
        <v>1487</v>
      </c>
      <c r="AE15" s="17" t="s">
        <v>695</v>
      </c>
      <c r="AF15" s="17"/>
      <c r="AG15" s="17"/>
      <c r="AH15" s="17"/>
      <c r="AI15" s="17"/>
    </row>
    <row r="16" spans="2:36" s="2" customFormat="1" ht="15" customHeight="1" x14ac:dyDescent="0.3">
      <c r="B16" s="11" t="s">
        <v>354</v>
      </c>
      <c r="C16" s="11" t="s">
        <v>1529</v>
      </c>
      <c r="D16" s="12" t="s">
        <v>21</v>
      </c>
      <c r="E16" s="5" t="s">
        <v>861</v>
      </c>
      <c r="F16" s="75">
        <f t="shared" si="0"/>
        <v>1</v>
      </c>
      <c r="G16" s="11" t="s">
        <v>142</v>
      </c>
      <c r="H16" s="11" t="s">
        <v>143</v>
      </c>
      <c r="I16" s="4" t="s">
        <v>555</v>
      </c>
      <c r="J16" s="11"/>
      <c r="K16" s="11"/>
      <c r="L16" s="11">
        <v>2017</v>
      </c>
      <c r="M16" s="11" t="s">
        <v>355</v>
      </c>
      <c r="N16" s="4" t="s">
        <v>848</v>
      </c>
      <c r="O16" s="4" t="s">
        <v>848</v>
      </c>
      <c r="P16" s="4" t="s">
        <v>848</v>
      </c>
      <c r="Q16" s="4" t="s">
        <v>848</v>
      </c>
      <c r="R16" s="4" t="s">
        <v>848</v>
      </c>
      <c r="S16" s="11" t="s">
        <v>695</v>
      </c>
      <c r="T16" s="11" t="s">
        <v>695</v>
      </c>
      <c r="U16" s="4" t="s">
        <v>848</v>
      </c>
      <c r="V16" s="4">
        <f t="shared" ref="V16:V49" si="17">IF(N16="Yes",1,0)</f>
        <v>0</v>
      </c>
      <c r="W16" s="4">
        <f t="shared" ref="W16:W49" si="18">IF(O16="Yes",1,0)</f>
        <v>0</v>
      </c>
      <c r="X16" s="4">
        <f t="shared" ref="X16:X49" si="19">IF(P16="Yes",1,0)</f>
        <v>0</v>
      </c>
      <c r="Y16" s="4">
        <f t="shared" ref="Y16:Y49" si="20">IF(Q16="Yes",1,0)</f>
        <v>0</v>
      </c>
      <c r="Z16" s="4">
        <f t="shared" ref="Z16:Z49" si="21">IF(R16="Yes",1,0)</f>
        <v>0</v>
      </c>
      <c r="AA16" s="11">
        <f t="shared" ref="AA16:AA49" si="22">IF(S16="Yes",1,0)</f>
        <v>1</v>
      </c>
      <c r="AB16" s="11">
        <f t="shared" ref="AB16:AB49" si="23">IF(T16="Yes",1,0)</f>
        <v>1</v>
      </c>
      <c r="AC16" s="4">
        <f t="shared" ref="AC16:AC49" si="24">IF(U16="Yes",1,0)</f>
        <v>0</v>
      </c>
      <c r="AD16" s="17"/>
      <c r="AE16" s="17" t="s">
        <v>848</v>
      </c>
      <c r="AF16" s="17"/>
      <c r="AG16" s="17"/>
      <c r="AH16" s="17"/>
      <c r="AI16" s="17"/>
    </row>
    <row r="17" spans="2:36" s="2" customFormat="1" ht="15" customHeight="1" x14ac:dyDescent="0.3">
      <c r="B17" s="11" t="s">
        <v>630</v>
      </c>
      <c r="C17" s="11" t="s">
        <v>1529</v>
      </c>
      <c r="D17" s="12" t="s">
        <v>21</v>
      </c>
      <c r="E17" s="5" t="s">
        <v>861</v>
      </c>
      <c r="F17" s="75">
        <f t="shared" si="0"/>
        <v>1</v>
      </c>
      <c r="G17" s="11" t="s">
        <v>142</v>
      </c>
      <c r="H17" s="11" t="s">
        <v>645</v>
      </c>
      <c r="I17" s="4" t="s">
        <v>555</v>
      </c>
      <c r="J17" s="11"/>
      <c r="K17" s="11"/>
      <c r="L17" s="11">
        <v>2017</v>
      </c>
      <c r="M17" s="11" t="s">
        <v>629</v>
      </c>
      <c r="N17" s="4" t="s">
        <v>848</v>
      </c>
      <c r="O17" s="4" t="s">
        <v>848</v>
      </c>
      <c r="P17" s="4" t="s">
        <v>848</v>
      </c>
      <c r="Q17" s="4" t="s">
        <v>848</v>
      </c>
      <c r="R17" s="4" t="s">
        <v>848</v>
      </c>
      <c r="S17" s="4" t="s">
        <v>848</v>
      </c>
      <c r="T17" s="4" t="s">
        <v>848</v>
      </c>
      <c r="U17" s="4" t="s">
        <v>848</v>
      </c>
      <c r="V17" s="4">
        <f t="shared" si="17"/>
        <v>0</v>
      </c>
      <c r="W17" s="4">
        <f t="shared" si="18"/>
        <v>0</v>
      </c>
      <c r="X17" s="4">
        <f t="shared" si="19"/>
        <v>0</v>
      </c>
      <c r="Y17" s="4">
        <f t="shared" si="20"/>
        <v>0</v>
      </c>
      <c r="Z17" s="4">
        <f t="shared" si="21"/>
        <v>0</v>
      </c>
      <c r="AA17" s="4">
        <f t="shared" si="22"/>
        <v>0</v>
      </c>
      <c r="AB17" s="4">
        <f t="shared" si="23"/>
        <v>0</v>
      </c>
      <c r="AC17" s="4">
        <f t="shared" si="24"/>
        <v>0</v>
      </c>
      <c r="AD17" s="17"/>
      <c r="AE17" s="17" t="s">
        <v>848</v>
      </c>
      <c r="AF17" s="17"/>
      <c r="AG17" s="17"/>
      <c r="AH17" s="17"/>
      <c r="AI17" s="17"/>
      <c r="AJ17" s="49"/>
    </row>
    <row r="18" spans="2:36" s="2" customFormat="1" ht="15" customHeight="1" x14ac:dyDescent="0.3">
      <c r="B18" s="11" t="s">
        <v>190</v>
      </c>
      <c r="C18" s="11" t="s">
        <v>1529</v>
      </c>
      <c r="D18" s="12" t="s">
        <v>21</v>
      </c>
      <c r="E18" s="5" t="s">
        <v>861</v>
      </c>
      <c r="F18" s="75">
        <f t="shared" si="0"/>
        <v>1</v>
      </c>
      <c r="G18" s="11" t="s">
        <v>142</v>
      </c>
      <c r="H18" s="11" t="s">
        <v>143</v>
      </c>
      <c r="I18" s="4" t="s">
        <v>555</v>
      </c>
      <c r="J18" s="11"/>
      <c r="K18" s="11"/>
      <c r="L18" s="11">
        <v>2012</v>
      </c>
      <c r="M18" s="11" t="s">
        <v>200</v>
      </c>
      <c r="N18" s="4" t="s">
        <v>848</v>
      </c>
      <c r="O18" s="4" t="s">
        <v>848</v>
      </c>
      <c r="P18" s="4" t="s">
        <v>848</v>
      </c>
      <c r="Q18" s="4" t="s">
        <v>848</v>
      </c>
      <c r="R18" s="4" t="s">
        <v>848</v>
      </c>
      <c r="S18" s="4" t="s">
        <v>848</v>
      </c>
      <c r="T18" s="4" t="s">
        <v>848</v>
      </c>
      <c r="U18" s="4" t="s">
        <v>848</v>
      </c>
      <c r="V18" s="4">
        <f t="shared" si="17"/>
        <v>0</v>
      </c>
      <c r="W18" s="4">
        <f t="shared" si="18"/>
        <v>0</v>
      </c>
      <c r="X18" s="4">
        <f t="shared" si="19"/>
        <v>0</v>
      </c>
      <c r="Y18" s="4">
        <f t="shared" si="20"/>
        <v>0</v>
      </c>
      <c r="Z18" s="4">
        <f t="shared" si="21"/>
        <v>0</v>
      </c>
      <c r="AA18" s="4">
        <f t="shared" si="22"/>
        <v>0</v>
      </c>
      <c r="AB18" s="4">
        <f t="shared" si="23"/>
        <v>0</v>
      </c>
      <c r="AC18" s="4">
        <f t="shared" si="24"/>
        <v>0</v>
      </c>
      <c r="AD18" s="17" t="s">
        <v>363</v>
      </c>
      <c r="AE18" s="17" t="s">
        <v>848</v>
      </c>
      <c r="AF18" s="17"/>
      <c r="AG18" s="17"/>
      <c r="AH18" s="17"/>
      <c r="AI18" s="17" t="s">
        <v>362</v>
      </c>
    </row>
    <row r="19" spans="2:36" s="2" customFormat="1" ht="15" customHeight="1" x14ac:dyDescent="0.3">
      <c r="B19" s="11" t="s">
        <v>304</v>
      </c>
      <c r="C19" s="11" t="s">
        <v>1529</v>
      </c>
      <c r="D19" s="12" t="s">
        <v>21</v>
      </c>
      <c r="E19" s="12" t="s">
        <v>862</v>
      </c>
      <c r="F19" s="75">
        <f t="shared" si="0"/>
        <v>0</v>
      </c>
      <c r="G19" s="11" t="s">
        <v>142</v>
      </c>
      <c r="H19" s="11" t="s">
        <v>143</v>
      </c>
      <c r="I19" s="4" t="s">
        <v>555</v>
      </c>
      <c r="J19" s="11"/>
      <c r="K19" s="11"/>
      <c r="L19" s="11">
        <v>2017</v>
      </c>
      <c r="M19" s="11" t="s">
        <v>310</v>
      </c>
      <c r="N19" s="4" t="s">
        <v>848</v>
      </c>
      <c r="O19" s="4" t="s">
        <v>848</v>
      </c>
      <c r="P19" s="4" t="s">
        <v>848</v>
      </c>
      <c r="Q19" s="4" t="s">
        <v>848</v>
      </c>
      <c r="R19" s="4" t="s">
        <v>848</v>
      </c>
      <c r="S19" s="4" t="s">
        <v>848</v>
      </c>
      <c r="T19" s="4" t="s">
        <v>848</v>
      </c>
      <c r="U19" s="4" t="s">
        <v>848</v>
      </c>
      <c r="V19" s="4">
        <f t="shared" si="17"/>
        <v>0</v>
      </c>
      <c r="W19" s="4">
        <f t="shared" si="18"/>
        <v>0</v>
      </c>
      <c r="X19" s="4">
        <f t="shared" si="19"/>
        <v>0</v>
      </c>
      <c r="Y19" s="4">
        <f t="shared" si="20"/>
        <v>0</v>
      </c>
      <c r="Z19" s="4">
        <f t="shared" si="21"/>
        <v>0</v>
      </c>
      <c r="AA19" s="4">
        <f t="shared" si="22"/>
        <v>0</v>
      </c>
      <c r="AB19" s="4">
        <f t="shared" si="23"/>
        <v>0</v>
      </c>
      <c r="AC19" s="4">
        <f t="shared" si="24"/>
        <v>0</v>
      </c>
      <c r="AD19" s="17"/>
      <c r="AE19" s="17" t="s">
        <v>848</v>
      </c>
      <c r="AF19" s="17"/>
      <c r="AG19" s="17"/>
      <c r="AH19" s="17"/>
      <c r="AI19" s="17" t="s">
        <v>364</v>
      </c>
    </row>
    <row r="20" spans="2:36" s="2" customFormat="1" ht="15" customHeight="1" x14ac:dyDescent="0.3">
      <c r="B20" s="11" t="s">
        <v>1579</v>
      </c>
      <c r="C20" s="11" t="s">
        <v>1529</v>
      </c>
      <c r="D20" s="12" t="s">
        <v>21</v>
      </c>
      <c r="E20" s="12" t="s">
        <v>861</v>
      </c>
      <c r="F20" s="75">
        <f t="shared" si="0"/>
        <v>1</v>
      </c>
      <c r="G20" s="11" t="s">
        <v>123</v>
      </c>
      <c r="H20" s="13" t="s">
        <v>1476</v>
      </c>
      <c r="I20" s="4" t="s">
        <v>555</v>
      </c>
      <c r="J20" s="11"/>
      <c r="K20" s="11"/>
      <c r="L20" s="11">
        <v>2019</v>
      </c>
      <c r="M20" s="11" t="s">
        <v>1580</v>
      </c>
      <c r="N20" s="4" t="s">
        <v>848</v>
      </c>
      <c r="O20" s="4" t="s">
        <v>848</v>
      </c>
      <c r="P20" s="4" t="s">
        <v>848</v>
      </c>
      <c r="Q20" s="4" t="s">
        <v>848</v>
      </c>
      <c r="R20" s="4" t="s">
        <v>848</v>
      </c>
      <c r="S20" s="4" t="s">
        <v>848</v>
      </c>
      <c r="T20" s="4" t="s">
        <v>695</v>
      </c>
      <c r="U20" s="4" t="s">
        <v>848</v>
      </c>
      <c r="V20" s="4">
        <f t="shared" ref="V20" si="25">IF(N20="Yes",1,0)</f>
        <v>0</v>
      </c>
      <c r="W20" s="4">
        <f t="shared" ref="W20" si="26">IF(O20="Yes",1,0)</f>
        <v>0</v>
      </c>
      <c r="X20" s="4">
        <f t="shared" ref="X20" si="27">IF(P20="Yes",1,0)</f>
        <v>0</v>
      </c>
      <c r="Y20" s="4">
        <f t="shared" ref="Y20" si="28">IF(Q20="Yes",1,0)</f>
        <v>0</v>
      </c>
      <c r="Z20" s="4">
        <f t="shared" ref="Z20" si="29">IF(R20="Yes",1,0)</f>
        <v>0</v>
      </c>
      <c r="AA20" s="4">
        <f t="shared" ref="AA20" si="30">IF(S20="Yes",1,0)</f>
        <v>0</v>
      </c>
      <c r="AB20" s="4">
        <f t="shared" ref="AB20" si="31">IF(T20="Yes",1,0)</f>
        <v>1</v>
      </c>
      <c r="AC20" s="4">
        <f t="shared" ref="AC20" si="32">IF(U20="Yes",1,0)</f>
        <v>0</v>
      </c>
      <c r="AD20" s="17"/>
      <c r="AE20" s="17" t="s">
        <v>879</v>
      </c>
      <c r="AF20" s="17"/>
      <c r="AG20" s="17"/>
      <c r="AH20" s="17"/>
      <c r="AI20" s="17"/>
    </row>
    <row r="21" spans="2:36" s="2" customFormat="1" ht="15" customHeight="1" x14ac:dyDescent="0.3">
      <c r="B21" s="11" t="s">
        <v>568</v>
      </c>
      <c r="C21" s="11" t="s">
        <v>1529</v>
      </c>
      <c r="D21" s="12" t="s">
        <v>21</v>
      </c>
      <c r="E21" s="12" t="s">
        <v>862</v>
      </c>
      <c r="F21" s="75">
        <f t="shared" si="0"/>
        <v>0</v>
      </c>
      <c r="G21" s="4" t="s">
        <v>288</v>
      </c>
      <c r="H21" s="4" t="s">
        <v>67</v>
      </c>
      <c r="I21" s="11" t="s">
        <v>556</v>
      </c>
      <c r="J21" s="11"/>
      <c r="K21" s="11"/>
      <c r="L21" s="11">
        <v>2016</v>
      </c>
      <c r="M21" s="11" t="s">
        <v>567</v>
      </c>
      <c r="N21" s="4" t="s">
        <v>848</v>
      </c>
      <c r="O21" s="4" t="s">
        <v>848</v>
      </c>
      <c r="P21" s="4" t="s">
        <v>848</v>
      </c>
      <c r="Q21" s="4" t="s">
        <v>848</v>
      </c>
      <c r="R21" s="4" t="s">
        <v>848</v>
      </c>
      <c r="S21" s="4" t="s">
        <v>848</v>
      </c>
      <c r="T21" s="4" t="s">
        <v>848</v>
      </c>
      <c r="U21" s="4" t="s">
        <v>848</v>
      </c>
      <c r="V21" s="4">
        <f t="shared" si="17"/>
        <v>0</v>
      </c>
      <c r="W21" s="4">
        <f t="shared" si="18"/>
        <v>0</v>
      </c>
      <c r="X21" s="4">
        <f t="shared" si="19"/>
        <v>0</v>
      </c>
      <c r="Y21" s="4">
        <f t="shared" si="20"/>
        <v>0</v>
      </c>
      <c r="Z21" s="4">
        <f t="shared" si="21"/>
        <v>0</v>
      </c>
      <c r="AA21" s="4">
        <f t="shared" si="22"/>
        <v>0</v>
      </c>
      <c r="AB21" s="4">
        <f t="shared" si="23"/>
        <v>0</v>
      </c>
      <c r="AC21" s="4">
        <f t="shared" si="24"/>
        <v>0</v>
      </c>
      <c r="AD21" s="17" t="s">
        <v>906</v>
      </c>
      <c r="AE21" s="17" t="s">
        <v>848</v>
      </c>
      <c r="AF21" s="17"/>
      <c r="AG21" s="17"/>
      <c r="AH21" s="17"/>
      <c r="AI21" s="17"/>
    </row>
    <row r="22" spans="2:36" s="2" customFormat="1" ht="15" customHeight="1" x14ac:dyDescent="0.3">
      <c r="B22" s="11" t="s">
        <v>582</v>
      </c>
      <c r="C22" s="11" t="s">
        <v>1529</v>
      </c>
      <c r="D22" s="12" t="s">
        <v>21</v>
      </c>
      <c r="E22" s="5" t="s">
        <v>861</v>
      </c>
      <c r="F22" s="75">
        <f t="shared" si="0"/>
        <v>1</v>
      </c>
      <c r="G22" s="4" t="s">
        <v>69</v>
      </c>
      <c r="H22" s="4" t="s">
        <v>70</v>
      </c>
      <c r="I22" s="11" t="s">
        <v>556</v>
      </c>
      <c r="J22" s="11"/>
      <c r="K22" s="11"/>
      <c r="L22" s="11">
        <v>2017</v>
      </c>
      <c r="M22" s="11" t="s">
        <v>583</v>
      </c>
      <c r="N22" s="4" t="s">
        <v>848</v>
      </c>
      <c r="O22" s="4" t="s">
        <v>848</v>
      </c>
      <c r="P22" s="11" t="s">
        <v>695</v>
      </c>
      <c r="Q22" s="4" t="s">
        <v>848</v>
      </c>
      <c r="R22" s="11" t="s">
        <v>695</v>
      </c>
      <c r="S22" s="11" t="s">
        <v>695</v>
      </c>
      <c r="T22" s="4" t="s">
        <v>848</v>
      </c>
      <c r="U22" s="4" t="s">
        <v>848</v>
      </c>
      <c r="V22" s="4">
        <f t="shared" si="17"/>
        <v>0</v>
      </c>
      <c r="W22" s="4">
        <f t="shared" si="18"/>
        <v>0</v>
      </c>
      <c r="X22" s="11">
        <f t="shared" si="19"/>
        <v>1</v>
      </c>
      <c r="Y22" s="4">
        <f t="shared" si="20"/>
        <v>0</v>
      </c>
      <c r="Z22" s="11">
        <f t="shared" si="21"/>
        <v>1</v>
      </c>
      <c r="AA22" s="11">
        <f t="shared" si="22"/>
        <v>1</v>
      </c>
      <c r="AB22" s="4">
        <f t="shared" si="23"/>
        <v>0</v>
      </c>
      <c r="AC22" s="4">
        <f t="shared" si="24"/>
        <v>0</v>
      </c>
      <c r="AD22" s="17"/>
      <c r="AE22" s="17" t="s">
        <v>848</v>
      </c>
      <c r="AF22" s="17"/>
      <c r="AG22" s="17"/>
      <c r="AH22" s="17"/>
      <c r="AI22" s="17"/>
    </row>
    <row r="23" spans="2:36" s="2" customFormat="1" ht="15" customHeight="1" x14ac:dyDescent="0.3">
      <c r="B23" s="11" t="s">
        <v>292</v>
      </c>
      <c r="C23" s="11" t="s">
        <v>1529</v>
      </c>
      <c r="D23" s="12" t="s">
        <v>21</v>
      </c>
      <c r="E23" s="5" t="s">
        <v>861</v>
      </c>
      <c r="F23" s="75">
        <f t="shared" si="0"/>
        <v>1</v>
      </c>
      <c r="G23" s="11" t="s">
        <v>123</v>
      </c>
      <c r="H23" s="13" t="s">
        <v>1476</v>
      </c>
      <c r="I23" s="4" t="s">
        <v>555</v>
      </c>
      <c r="J23" s="11"/>
      <c r="K23" s="11"/>
      <c r="L23" s="11">
        <v>2010</v>
      </c>
      <c r="M23" s="11" t="s">
        <v>356</v>
      </c>
      <c r="N23" s="4" t="s">
        <v>848</v>
      </c>
      <c r="O23" s="4" t="s">
        <v>848</v>
      </c>
      <c r="P23" s="4" t="s">
        <v>848</v>
      </c>
      <c r="Q23" s="4" t="s">
        <v>848</v>
      </c>
      <c r="R23" s="4" t="s">
        <v>848</v>
      </c>
      <c r="S23" s="4" t="s">
        <v>848</v>
      </c>
      <c r="T23" s="4" t="s">
        <v>848</v>
      </c>
      <c r="U23" s="4" t="s">
        <v>848</v>
      </c>
      <c r="V23" s="4">
        <f t="shared" si="17"/>
        <v>0</v>
      </c>
      <c r="W23" s="4">
        <f t="shared" si="18"/>
        <v>0</v>
      </c>
      <c r="X23" s="4">
        <f t="shared" si="19"/>
        <v>0</v>
      </c>
      <c r="Y23" s="4">
        <f t="shared" si="20"/>
        <v>0</v>
      </c>
      <c r="Z23" s="4">
        <f t="shared" si="21"/>
        <v>0</v>
      </c>
      <c r="AA23" s="4">
        <f t="shared" si="22"/>
        <v>0</v>
      </c>
      <c r="AB23" s="4">
        <f t="shared" si="23"/>
        <v>0</v>
      </c>
      <c r="AC23" s="4">
        <f t="shared" si="24"/>
        <v>0</v>
      </c>
      <c r="AD23" s="17"/>
      <c r="AE23" s="17" t="s">
        <v>848</v>
      </c>
      <c r="AF23" s="17"/>
      <c r="AG23" s="17"/>
      <c r="AH23" s="17"/>
      <c r="AI23" s="17"/>
    </row>
    <row r="24" spans="2:36" s="2" customFormat="1" ht="15" customHeight="1" x14ac:dyDescent="0.3">
      <c r="B24" s="11" t="s">
        <v>526</v>
      </c>
      <c r="C24" s="11" t="s">
        <v>1529</v>
      </c>
      <c r="D24" s="12" t="s">
        <v>21</v>
      </c>
      <c r="E24" s="5" t="s">
        <v>861</v>
      </c>
      <c r="F24" s="75">
        <f t="shared" si="0"/>
        <v>1</v>
      </c>
      <c r="G24" s="11" t="s">
        <v>142</v>
      </c>
      <c r="H24" s="11" t="s">
        <v>143</v>
      </c>
      <c r="I24" s="4" t="s">
        <v>555</v>
      </c>
      <c r="J24" s="11"/>
      <c r="K24" s="11"/>
      <c r="L24" s="11">
        <v>2017</v>
      </c>
      <c r="M24" s="11" t="s">
        <v>525</v>
      </c>
      <c r="N24" s="4" t="s">
        <v>848</v>
      </c>
      <c r="O24" s="4" t="s">
        <v>848</v>
      </c>
      <c r="P24" s="4" t="s">
        <v>848</v>
      </c>
      <c r="Q24" s="4" t="s">
        <v>848</v>
      </c>
      <c r="R24" s="4" t="s">
        <v>848</v>
      </c>
      <c r="S24" s="11" t="s">
        <v>695</v>
      </c>
      <c r="T24" s="11" t="s">
        <v>695</v>
      </c>
      <c r="U24" s="4" t="s">
        <v>848</v>
      </c>
      <c r="V24" s="4">
        <f t="shared" si="17"/>
        <v>0</v>
      </c>
      <c r="W24" s="4">
        <f t="shared" si="18"/>
        <v>0</v>
      </c>
      <c r="X24" s="4">
        <f t="shared" si="19"/>
        <v>0</v>
      </c>
      <c r="Y24" s="4">
        <f t="shared" si="20"/>
        <v>0</v>
      </c>
      <c r="Z24" s="4">
        <f t="shared" si="21"/>
        <v>0</v>
      </c>
      <c r="AA24" s="11">
        <f t="shared" si="22"/>
        <v>1</v>
      </c>
      <c r="AB24" s="11">
        <f t="shared" si="23"/>
        <v>1</v>
      </c>
      <c r="AC24" s="4">
        <f t="shared" si="24"/>
        <v>0</v>
      </c>
      <c r="AD24" s="17"/>
      <c r="AE24" s="17" t="s">
        <v>879</v>
      </c>
      <c r="AF24" s="17"/>
      <c r="AG24" s="17"/>
      <c r="AH24" s="17"/>
      <c r="AI24" s="17"/>
    </row>
    <row r="25" spans="2:36" s="2" customFormat="1" ht="15" customHeight="1" x14ac:dyDescent="0.3">
      <c r="B25" s="4" t="s">
        <v>334</v>
      </c>
      <c r="C25" s="11" t="s">
        <v>1529</v>
      </c>
      <c r="D25" s="5" t="s">
        <v>21</v>
      </c>
      <c r="E25" s="5" t="s">
        <v>861</v>
      </c>
      <c r="F25" s="75">
        <f t="shared" si="0"/>
        <v>1</v>
      </c>
      <c r="G25" s="4" t="s">
        <v>119</v>
      </c>
      <c r="H25" s="4" t="s">
        <v>120</v>
      </c>
      <c r="I25" s="4" t="s">
        <v>555</v>
      </c>
      <c r="J25" s="4"/>
      <c r="K25" s="4"/>
      <c r="L25" s="4">
        <v>2016</v>
      </c>
      <c r="M25" s="4" t="s">
        <v>335</v>
      </c>
      <c r="N25" s="4" t="s">
        <v>848</v>
      </c>
      <c r="O25" s="4" t="s">
        <v>848</v>
      </c>
      <c r="P25" s="4" t="s">
        <v>848</v>
      </c>
      <c r="Q25" s="4" t="s">
        <v>848</v>
      </c>
      <c r="R25" s="4" t="s">
        <v>848</v>
      </c>
      <c r="S25" s="4" t="s">
        <v>848</v>
      </c>
      <c r="T25" s="4" t="s">
        <v>848</v>
      </c>
      <c r="U25" s="4" t="s">
        <v>848</v>
      </c>
      <c r="V25" s="4">
        <f t="shared" si="17"/>
        <v>0</v>
      </c>
      <c r="W25" s="4">
        <f t="shared" si="18"/>
        <v>0</v>
      </c>
      <c r="X25" s="4">
        <f t="shared" si="19"/>
        <v>0</v>
      </c>
      <c r="Y25" s="4">
        <f t="shared" si="20"/>
        <v>0</v>
      </c>
      <c r="Z25" s="4">
        <f t="shared" si="21"/>
        <v>0</v>
      </c>
      <c r="AA25" s="4">
        <f t="shared" si="22"/>
        <v>0</v>
      </c>
      <c r="AB25" s="4">
        <f t="shared" si="23"/>
        <v>0</v>
      </c>
      <c r="AC25" s="4">
        <f t="shared" si="24"/>
        <v>0</v>
      </c>
      <c r="AD25" s="8"/>
      <c r="AE25" s="17" t="s">
        <v>879</v>
      </c>
      <c r="AF25" s="8"/>
      <c r="AG25" s="8"/>
      <c r="AH25" s="8"/>
      <c r="AI25" s="8"/>
    </row>
    <row r="26" spans="2:36" s="2" customFormat="1" ht="15" customHeight="1" x14ac:dyDescent="0.3">
      <c r="B26" s="4" t="s">
        <v>1374</v>
      </c>
      <c r="C26" s="11" t="s">
        <v>1529</v>
      </c>
      <c r="D26" s="5" t="s">
        <v>21</v>
      </c>
      <c r="E26" s="5" t="s">
        <v>861</v>
      </c>
      <c r="F26" s="75">
        <f t="shared" si="0"/>
        <v>1</v>
      </c>
      <c r="G26" s="11" t="s">
        <v>142</v>
      </c>
      <c r="H26" s="11" t="s">
        <v>143</v>
      </c>
      <c r="I26" s="4" t="s">
        <v>555</v>
      </c>
      <c r="J26" s="4"/>
      <c r="K26" s="4"/>
      <c r="L26" s="4">
        <v>2018</v>
      </c>
      <c r="M26" s="4" t="s">
        <v>1375</v>
      </c>
      <c r="N26" s="4" t="s">
        <v>848</v>
      </c>
      <c r="O26" s="4" t="s">
        <v>848</v>
      </c>
      <c r="P26" s="4" t="s">
        <v>848</v>
      </c>
      <c r="Q26" s="4" t="s">
        <v>848</v>
      </c>
      <c r="R26" s="4" t="s">
        <v>848</v>
      </c>
      <c r="S26" s="4" t="s">
        <v>848</v>
      </c>
      <c r="T26" s="4" t="s">
        <v>848</v>
      </c>
      <c r="U26" s="4" t="s">
        <v>848</v>
      </c>
      <c r="V26" s="4">
        <f t="shared" si="17"/>
        <v>0</v>
      </c>
      <c r="W26" s="4">
        <f t="shared" si="18"/>
        <v>0</v>
      </c>
      <c r="X26" s="4">
        <f t="shared" si="19"/>
        <v>0</v>
      </c>
      <c r="Y26" s="4">
        <f t="shared" si="20"/>
        <v>0</v>
      </c>
      <c r="Z26" s="4">
        <f t="shared" si="21"/>
        <v>0</v>
      </c>
      <c r="AA26" s="4">
        <f t="shared" si="22"/>
        <v>0</v>
      </c>
      <c r="AB26" s="4">
        <f t="shared" si="23"/>
        <v>0</v>
      </c>
      <c r="AC26" s="4">
        <f t="shared" si="24"/>
        <v>0</v>
      </c>
      <c r="AD26" s="8" t="s">
        <v>1376</v>
      </c>
      <c r="AE26" s="17" t="s">
        <v>848</v>
      </c>
      <c r="AF26" s="8"/>
      <c r="AG26" s="8"/>
      <c r="AH26" s="8"/>
      <c r="AI26" s="8"/>
    </row>
    <row r="27" spans="2:36" s="2" customFormat="1" ht="15" customHeight="1" x14ac:dyDescent="0.3">
      <c r="B27" s="4" t="s">
        <v>191</v>
      </c>
      <c r="C27" s="11" t="s">
        <v>1529</v>
      </c>
      <c r="D27" s="5" t="s">
        <v>21</v>
      </c>
      <c r="E27" s="5" t="s">
        <v>861</v>
      </c>
      <c r="F27" s="75">
        <f t="shared" si="0"/>
        <v>1</v>
      </c>
      <c r="G27" s="4" t="s">
        <v>123</v>
      </c>
      <c r="H27" s="13" t="s">
        <v>1476</v>
      </c>
      <c r="I27" s="4" t="s">
        <v>555</v>
      </c>
      <c r="J27" s="4"/>
      <c r="K27" s="4"/>
      <c r="L27" s="4">
        <v>2014</v>
      </c>
      <c r="M27" s="4" t="s">
        <v>201</v>
      </c>
      <c r="N27" s="4" t="s">
        <v>848</v>
      </c>
      <c r="O27" s="4" t="s">
        <v>848</v>
      </c>
      <c r="P27" s="4" t="s">
        <v>848</v>
      </c>
      <c r="Q27" s="4" t="s">
        <v>848</v>
      </c>
      <c r="R27" s="4" t="s">
        <v>848</v>
      </c>
      <c r="S27" s="4" t="s">
        <v>848</v>
      </c>
      <c r="T27" s="11" t="s">
        <v>695</v>
      </c>
      <c r="U27" s="11" t="s">
        <v>848</v>
      </c>
      <c r="V27" s="4">
        <f t="shared" si="17"/>
        <v>0</v>
      </c>
      <c r="W27" s="4">
        <f t="shared" si="18"/>
        <v>0</v>
      </c>
      <c r="X27" s="4">
        <f t="shared" si="19"/>
        <v>0</v>
      </c>
      <c r="Y27" s="4">
        <f t="shared" si="20"/>
        <v>0</v>
      </c>
      <c r="Z27" s="4">
        <f t="shared" si="21"/>
        <v>0</v>
      </c>
      <c r="AA27" s="4">
        <f t="shared" si="22"/>
        <v>0</v>
      </c>
      <c r="AB27" s="11">
        <f t="shared" si="23"/>
        <v>1</v>
      </c>
      <c r="AC27" s="11">
        <f t="shared" si="24"/>
        <v>0</v>
      </c>
      <c r="AD27" s="16" t="s">
        <v>366</v>
      </c>
      <c r="AE27" s="16" t="s">
        <v>848</v>
      </c>
      <c r="AF27" s="16"/>
      <c r="AG27" s="16"/>
      <c r="AH27" s="16"/>
      <c r="AI27" s="16" t="s">
        <v>365</v>
      </c>
    </row>
    <row r="28" spans="2:36" s="2" customFormat="1" ht="15" customHeight="1" x14ac:dyDescent="0.3">
      <c r="B28" s="4" t="s">
        <v>84</v>
      </c>
      <c r="C28" s="11" t="s">
        <v>1529</v>
      </c>
      <c r="D28" s="5" t="s">
        <v>21</v>
      </c>
      <c r="E28" s="5" t="s">
        <v>861</v>
      </c>
      <c r="F28" s="75">
        <f t="shared" si="0"/>
        <v>1</v>
      </c>
      <c r="G28" s="4" t="s">
        <v>69</v>
      </c>
      <c r="H28" s="4" t="s">
        <v>70</v>
      </c>
      <c r="I28" s="4" t="s">
        <v>556</v>
      </c>
      <c r="J28" s="4"/>
      <c r="K28" s="4"/>
      <c r="L28" s="4">
        <v>2014</v>
      </c>
      <c r="M28" s="4" t="s">
        <v>100</v>
      </c>
      <c r="N28" s="4" t="s">
        <v>848</v>
      </c>
      <c r="O28" s="4" t="s">
        <v>848</v>
      </c>
      <c r="P28" s="11" t="s">
        <v>695</v>
      </c>
      <c r="Q28" s="4" t="s">
        <v>848</v>
      </c>
      <c r="R28" s="11" t="s">
        <v>695</v>
      </c>
      <c r="S28" s="11" t="s">
        <v>695</v>
      </c>
      <c r="T28" s="11" t="s">
        <v>695</v>
      </c>
      <c r="U28" s="3" t="s">
        <v>848</v>
      </c>
      <c r="V28" s="4">
        <f t="shared" si="17"/>
        <v>0</v>
      </c>
      <c r="W28" s="4">
        <f t="shared" si="18"/>
        <v>0</v>
      </c>
      <c r="X28" s="11">
        <f t="shared" si="19"/>
        <v>1</v>
      </c>
      <c r="Y28" s="4">
        <f t="shared" si="20"/>
        <v>0</v>
      </c>
      <c r="Z28" s="11">
        <f t="shared" si="21"/>
        <v>1</v>
      </c>
      <c r="AA28" s="11">
        <f t="shared" si="22"/>
        <v>1</v>
      </c>
      <c r="AB28" s="11">
        <f t="shared" si="23"/>
        <v>1</v>
      </c>
      <c r="AC28" s="3">
        <f t="shared" si="24"/>
        <v>0</v>
      </c>
      <c r="AD28" s="8" t="s">
        <v>367</v>
      </c>
      <c r="AE28" s="17" t="s">
        <v>848</v>
      </c>
      <c r="AF28" s="8"/>
      <c r="AG28" s="8"/>
      <c r="AH28" s="8"/>
      <c r="AI28" s="8"/>
    </row>
    <row r="29" spans="2:36" s="2" customFormat="1" ht="15" customHeight="1" x14ac:dyDescent="0.3">
      <c r="B29" s="4" t="s">
        <v>296</v>
      </c>
      <c r="C29" s="11" t="s">
        <v>1529</v>
      </c>
      <c r="D29" s="5" t="s">
        <v>21</v>
      </c>
      <c r="E29" s="5" t="s">
        <v>861</v>
      </c>
      <c r="F29" s="75">
        <f t="shared" si="0"/>
        <v>1</v>
      </c>
      <c r="G29" s="6" t="s">
        <v>19</v>
      </c>
      <c r="H29" s="4" t="s">
        <v>438</v>
      </c>
      <c r="I29" s="4" t="s">
        <v>555</v>
      </c>
      <c r="J29" s="4"/>
      <c r="K29" s="4"/>
      <c r="L29" s="4">
        <v>2016</v>
      </c>
      <c r="M29" s="4" t="s">
        <v>311</v>
      </c>
      <c r="N29" s="4" t="s">
        <v>848</v>
      </c>
      <c r="O29" s="4" t="s">
        <v>848</v>
      </c>
      <c r="P29" s="4" t="s">
        <v>848</v>
      </c>
      <c r="Q29" s="4" t="s">
        <v>848</v>
      </c>
      <c r="R29" s="4" t="s">
        <v>848</v>
      </c>
      <c r="S29" s="11" t="s">
        <v>695</v>
      </c>
      <c r="T29" s="11" t="s">
        <v>695</v>
      </c>
      <c r="U29" s="4" t="s">
        <v>848</v>
      </c>
      <c r="V29" s="4">
        <f t="shared" si="17"/>
        <v>0</v>
      </c>
      <c r="W29" s="4">
        <f t="shared" si="18"/>
        <v>0</v>
      </c>
      <c r="X29" s="4">
        <f t="shared" si="19"/>
        <v>0</v>
      </c>
      <c r="Y29" s="4">
        <f t="shared" si="20"/>
        <v>0</v>
      </c>
      <c r="Z29" s="4">
        <f t="shared" si="21"/>
        <v>0</v>
      </c>
      <c r="AA29" s="11">
        <f t="shared" si="22"/>
        <v>1</v>
      </c>
      <c r="AB29" s="11">
        <f t="shared" si="23"/>
        <v>1</v>
      </c>
      <c r="AC29" s="4">
        <f t="shared" si="24"/>
        <v>0</v>
      </c>
      <c r="AD29" s="8" t="s">
        <v>369</v>
      </c>
      <c r="AE29" s="4" t="s">
        <v>848</v>
      </c>
      <c r="AF29" s="8"/>
      <c r="AG29" s="8"/>
      <c r="AH29" s="8"/>
      <c r="AI29" s="8" t="s">
        <v>368</v>
      </c>
    </row>
    <row r="30" spans="2:36" s="2" customFormat="1" ht="15" customHeight="1" x14ac:dyDescent="0.3">
      <c r="B30" s="4" t="s">
        <v>601</v>
      </c>
      <c r="C30" s="11" t="s">
        <v>1529</v>
      </c>
      <c r="D30" s="5" t="s">
        <v>21</v>
      </c>
      <c r="E30" s="5" t="s">
        <v>861</v>
      </c>
      <c r="F30" s="75">
        <f t="shared" si="0"/>
        <v>1</v>
      </c>
      <c r="G30" s="4" t="s">
        <v>69</v>
      </c>
      <c r="H30" s="4" t="s">
        <v>70</v>
      </c>
      <c r="I30" s="4" t="s">
        <v>555</v>
      </c>
      <c r="J30" s="4"/>
      <c r="K30" s="4"/>
      <c r="L30" s="4">
        <v>2016</v>
      </c>
      <c r="M30" s="4" t="s">
        <v>602</v>
      </c>
      <c r="N30" s="4" t="s">
        <v>848</v>
      </c>
      <c r="O30" s="11" t="s">
        <v>695</v>
      </c>
      <c r="P30" s="11" t="s">
        <v>695</v>
      </c>
      <c r="Q30" s="4" t="s">
        <v>848</v>
      </c>
      <c r="R30" s="4" t="s">
        <v>848</v>
      </c>
      <c r="S30" s="4" t="s">
        <v>848</v>
      </c>
      <c r="T30" s="4" t="s">
        <v>848</v>
      </c>
      <c r="U30" s="4" t="s">
        <v>848</v>
      </c>
      <c r="V30" s="4">
        <f t="shared" si="17"/>
        <v>0</v>
      </c>
      <c r="W30" s="11">
        <f t="shared" si="18"/>
        <v>1</v>
      </c>
      <c r="X30" s="11">
        <f t="shared" si="19"/>
        <v>1</v>
      </c>
      <c r="Y30" s="4">
        <f t="shared" si="20"/>
        <v>0</v>
      </c>
      <c r="Z30" s="4">
        <f t="shared" si="21"/>
        <v>0</v>
      </c>
      <c r="AA30" s="4">
        <f t="shared" si="22"/>
        <v>0</v>
      </c>
      <c r="AB30" s="4">
        <f t="shared" si="23"/>
        <v>0</v>
      </c>
      <c r="AC30" s="4">
        <f t="shared" si="24"/>
        <v>0</v>
      </c>
      <c r="AD30" s="8" t="s">
        <v>907</v>
      </c>
      <c r="AE30" s="8" t="s">
        <v>848</v>
      </c>
      <c r="AF30" s="8"/>
      <c r="AG30" s="8"/>
      <c r="AH30" s="8"/>
      <c r="AI30" s="8"/>
    </row>
    <row r="31" spans="2:36" s="2" customFormat="1" ht="15" customHeight="1" x14ac:dyDescent="0.3">
      <c r="B31" s="4" t="s">
        <v>483</v>
      </c>
      <c r="C31" s="11" t="s">
        <v>1529</v>
      </c>
      <c r="D31" s="5" t="s">
        <v>21</v>
      </c>
      <c r="E31" s="5" t="s">
        <v>861</v>
      </c>
      <c r="F31" s="75">
        <f t="shared" si="0"/>
        <v>1</v>
      </c>
      <c r="G31" s="6" t="s">
        <v>119</v>
      </c>
      <c r="H31" s="4" t="s">
        <v>1220</v>
      </c>
      <c r="I31" s="4" t="s">
        <v>555</v>
      </c>
      <c r="J31" s="4"/>
      <c r="K31" s="4"/>
      <c r="L31" s="4">
        <v>2016</v>
      </c>
      <c r="M31" s="4" t="s">
        <v>353</v>
      </c>
      <c r="N31" s="4" t="s">
        <v>848</v>
      </c>
      <c r="O31" s="4" t="s">
        <v>848</v>
      </c>
      <c r="P31" s="4" t="s">
        <v>848</v>
      </c>
      <c r="Q31" s="4" t="s">
        <v>848</v>
      </c>
      <c r="R31" s="4" t="s">
        <v>848</v>
      </c>
      <c r="S31" s="4" t="s">
        <v>848</v>
      </c>
      <c r="T31" s="4" t="s">
        <v>848</v>
      </c>
      <c r="U31" s="4" t="s">
        <v>848</v>
      </c>
      <c r="V31" s="4">
        <f t="shared" si="17"/>
        <v>0</v>
      </c>
      <c r="W31" s="4">
        <f t="shared" si="18"/>
        <v>0</v>
      </c>
      <c r="X31" s="4">
        <f t="shared" si="19"/>
        <v>0</v>
      </c>
      <c r="Y31" s="4">
        <f t="shared" si="20"/>
        <v>0</v>
      </c>
      <c r="Z31" s="4">
        <f t="shared" si="21"/>
        <v>0</v>
      </c>
      <c r="AA31" s="4">
        <f t="shared" si="22"/>
        <v>0</v>
      </c>
      <c r="AB31" s="4">
        <f t="shared" si="23"/>
        <v>0</v>
      </c>
      <c r="AC31" s="4">
        <f t="shared" si="24"/>
        <v>0</v>
      </c>
      <c r="AD31" s="8" t="s">
        <v>908</v>
      </c>
      <c r="AE31" s="17" t="s">
        <v>848</v>
      </c>
      <c r="AF31" s="17"/>
      <c r="AG31" s="17"/>
      <c r="AH31" s="17"/>
      <c r="AI31" s="17"/>
      <c r="AJ31" s="49"/>
    </row>
    <row r="32" spans="2:36" s="2" customFormat="1" ht="15" customHeight="1" x14ac:dyDescent="0.3">
      <c r="B32" s="4" t="s">
        <v>89</v>
      </c>
      <c r="C32" s="11" t="s">
        <v>1529</v>
      </c>
      <c r="D32" s="5" t="s">
        <v>21</v>
      </c>
      <c r="E32" s="5" t="s">
        <v>861</v>
      </c>
      <c r="F32" s="75">
        <f t="shared" si="0"/>
        <v>1</v>
      </c>
      <c r="G32" s="4" t="s">
        <v>288</v>
      </c>
      <c r="H32" s="4" t="s">
        <v>67</v>
      </c>
      <c r="I32" s="4" t="s">
        <v>641</v>
      </c>
      <c r="J32" s="4"/>
      <c r="K32" s="4"/>
      <c r="L32" s="4">
        <v>2014</v>
      </c>
      <c r="M32" s="4" t="s">
        <v>357</v>
      </c>
      <c r="N32" s="11" t="s">
        <v>695</v>
      </c>
      <c r="O32" s="4" t="s">
        <v>848</v>
      </c>
      <c r="P32" s="4" t="s">
        <v>848</v>
      </c>
      <c r="Q32" s="4" t="s">
        <v>848</v>
      </c>
      <c r="R32" s="11" t="s">
        <v>695</v>
      </c>
      <c r="S32" s="4" t="s">
        <v>848</v>
      </c>
      <c r="T32" s="4" t="s">
        <v>848</v>
      </c>
      <c r="U32" s="4" t="s">
        <v>848</v>
      </c>
      <c r="V32" s="11">
        <f t="shared" si="17"/>
        <v>1</v>
      </c>
      <c r="W32" s="4">
        <f t="shared" si="18"/>
        <v>0</v>
      </c>
      <c r="X32" s="4">
        <f t="shared" si="19"/>
        <v>0</v>
      </c>
      <c r="Y32" s="4">
        <f t="shared" si="20"/>
        <v>0</v>
      </c>
      <c r="Z32" s="11">
        <f t="shared" si="21"/>
        <v>1</v>
      </c>
      <c r="AA32" s="4">
        <f t="shared" si="22"/>
        <v>0</v>
      </c>
      <c r="AB32" s="4">
        <f t="shared" si="23"/>
        <v>0</v>
      </c>
      <c r="AC32" s="4">
        <f t="shared" si="24"/>
        <v>0</v>
      </c>
      <c r="AD32" s="8" t="s">
        <v>371</v>
      </c>
      <c r="AE32" s="8" t="s">
        <v>848</v>
      </c>
      <c r="AF32" s="8"/>
      <c r="AG32" s="8"/>
      <c r="AH32" s="8"/>
      <c r="AI32" s="8" t="s">
        <v>370</v>
      </c>
    </row>
    <row r="33" spans="2:47" s="2" customFormat="1" ht="15" customHeight="1" x14ac:dyDescent="0.3">
      <c r="B33" s="4" t="s">
        <v>1215</v>
      </c>
      <c r="C33" s="11" t="s">
        <v>1529</v>
      </c>
      <c r="D33" s="5" t="s">
        <v>21</v>
      </c>
      <c r="E33" s="5" t="s">
        <v>861</v>
      </c>
      <c r="F33" s="75">
        <f t="shared" si="0"/>
        <v>1</v>
      </c>
      <c r="G33" s="4" t="s">
        <v>288</v>
      </c>
      <c r="H33" s="4" t="s">
        <v>287</v>
      </c>
      <c r="I33" s="4" t="s">
        <v>641</v>
      </c>
      <c r="J33" s="4"/>
      <c r="K33" s="4"/>
      <c r="L33" s="4">
        <v>2017</v>
      </c>
      <c r="M33" s="4" t="s">
        <v>1217</v>
      </c>
      <c r="N33" s="11" t="s">
        <v>695</v>
      </c>
      <c r="O33" s="4" t="s">
        <v>848</v>
      </c>
      <c r="P33" s="4" t="s">
        <v>848</v>
      </c>
      <c r="Q33" s="4" t="s">
        <v>848</v>
      </c>
      <c r="R33" s="11" t="s">
        <v>695</v>
      </c>
      <c r="S33" s="11" t="s">
        <v>695</v>
      </c>
      <c r="T33" s="11" t="s">
        <v>695</v>
      </c>
      <c r="U33" s="4" t="s">
        <v>848</v>
      </c>
      <c r="V33" s="11">
        <f t="shared" si="17"/>
        <v>1</v>
      </c>
      <c r="W33" s="4">
        <f t="shared" si="18"/>
        <v>0</v>
      </c>
      <c r="X33" s="4">
        <f t="shared" si="19"/>
        <v>0</v>
      </c>
      <c r="Y33" s="4">
        <f t="shared" si="20"/>
        <v>0</v>
      </c>
      <c r="Z33" s="11">
        <f t="shared" si="21"/>
        <v>1</v>
      </c>
      <c r="AA33" s="4">
        <f t="shared" si="22"/>
        <v>1</v>
      </c>
      <c r="AB33" s="4">
        <f t="shared" si="23"/>
        <v>1</v>
      </c>
      <c r="AC33" s="4">
        <f t="shared" si="24"/>
        <v>0</v>
      </c>
      <c r="AD33" s="8" t="s">
        <v>1216</v>
      </c>
      <c r="AE33" s="8" t="s">
        <v>695</v>
      </c>
      <c r="AF33" s="8"/>
      <c r="AG33" s="8"/>
      <c r="AH33" s="8"/>
      <c r="AI33" s="8"/>
    </row>
    <row r="34" spans="2:47" s="2" customFormat="1" ht="15" customHeight="1" x14ac:dyDescent="0.3">
      <c r="B34" s="11" t="s">
        <v>451</v>
      </c>
      <c r="C34" s="11" t="s">
        <v>1529</v>
      </c>
      <c r="D34" s="12" t="s">
        <v>21</v>
      </c>
      <c r="E34" s="12" t="s">
        <v>861</v>
      </c>
      <c r="F34" s="75">
        <f t="shared" si="0"/>
        <v>1</v>
      </c>
      <c r="G34" s="11" t="s">
        <v>119</v>
      </c>
      <c r="H34" s="11" t="s">
        <v>182</v>
      </c>
      <c r="I34" s="4" t="s">
        <v>556</v>
      </c>
      <c r="J34" s="4"/>
      <c r="K34" s="4"/>
      <c r="L34" s="11">
        <v>2015</v>
      </c>
      <c r="M34" s="11" t="s">
        <v>465</v>
      </c>
      <c r="N34" s="4" t="s">
        <v>848</v>
      </c>
      <c r="O34" s="4" t="s">
        <v>848</v>
      </c>
      <c r="P34" s="4" t="s">
        <v>848</v>
      </c>
      <c r="Q34" s="4" t="s">
        <v>848</v>
      </c>
      <c r="R34" s="4" t="s">
        <v>848</v>
      </c>
      <c r="S34" s="4" t="s">
        <v>848</v>
      </c>
      <c r="T34" s="4" t="s">
        <v>848</v>
      </c>
      <c r="U34" s="4" t="s">
        <v>848</v>
      </c>
      <c r="V34" s="4">
        <f t="shared" si="17"/>
        <v>0</v>
      </c>
      <c r="W34" s="4">
        <f t="shared" si="18"/>
        <v>0</v>
      </c>
      <c r="X34" s="4">
        <f t="shared" si="19"/>
        <v>0</v>
      </c>
      <c r="Y34" s="4">
        <f t="shared" si="20"/>
        <v>0</v>
      </c>
      <c r="Z34" s="4">
        <f t="shared" si="21"/>
        <v>0</v>
      </c>
      <c r="AA34" s="4">
        <f t="shared" si="22"/>
        <v>0</v>
      </c>
      <c r="AB34" s="4">
        <f t="shared" si="23"/>
        <v>0</v>
      </c>
      <c r="AC34" s="4">
        <f t="shared" si="24"/>
        <v>0</v>
      </c>
      <c r="AD34" s="8" t="s">
        <v>909</v>
      </c>
      <c r="AE34" s="17" t="s">
        <v>848</v>
      </c>
      <c r="AF34" s="17"/>
      <c r="AG34" s="17"/>
      <c r="AH34" s="17"/>
      <c r="AI34" s="17"/>
    </row>
    <row r="35" spans="2:47" s="2" customFormat="1" ht="15" customHeight="1" x14ac:dyDescent="0.3">
      <c r="B35" s="4" t="s">
        <v>402</v>
      </c>
      <c r="C35" s="11" t="s">
        <v>1529</v>
      </c>
      <c r="D35" s="5" t="s">
        <v>21</v>
      </c>
      <c r="E35" s="5" t="s">
        <v>861</v>
      </c>
      <c r="F35" s="75">
        <f t="shared" si="0"/>
        <v>1</v>
      </c>
      <c r="G35" s="4" t="s">
        <v>119</v>
      </c>
      <c r="H35" s="4" t="s">
        <v>120</v>
      </c>
      <c r="I35" s="4" t="s">
        <v>555</v>
      </c>
      <c r="J35" s="4"/>
      <c r="K35" s="4"/>
      <c r="L35" s="22">
        <v>2017</v>
      </c>
      <c r="M35" s="4" t="s">
        <v>910</v>
      </c>
      <c r="N35" s="4" t="s">
        <v>848</v>
      </c>
      <c r="O35" s="4" t="s">
        <v>848</v>
      </c>
      <c r="P35" s="4" t="s">
        <v>848</v>
      </c>
      <c r="Q35" s="4" t="s">
        <v>848</v>
      </c>
      <c r="R35" s="4" t="s">
        <v>848</v>
      </c>
      <c r="S35" s="4" t="s">
        <v>848</v>
      </c>
      <c r="T35" s="4" t="s">
        <v>848</v>
      </c>
      <c r="U35" s="4" t="s">
        <v>848</v>
      </c>
      <c r="V35" s="4">
        <f t="shared" si="17"/>
        <v>0</v>
      </c>
      <c r="W35" s="4">
        <f t="shared" si="18"/>
        <v>0</v>
      </c>
      <c r="X35" s="4">
        <f t="shared" si="19"/>
        <v>0</v>
      </c>
      <c r="Y35" s="4">
        <f t="shared" si="20"/>
        <v>0</v>
      </c>
      <c r="Z35" s="4">
        <f t="shared" si="21"/>
        <v>0</v>
      </c>
      <c r="AA35" s="4">
        <f t="shared" si="22"/>
        <v>0</v>
      </c>
      <c r="AB35" s="4">
        <f t="shared" si="23"/>
        <v>0</v>
      </c>
      <c r="AC35" s="4">
        <f t="shared" si="24"/>
        <v>0</v>
      </c>
      <c r="AD35" s="8" t="s">
        <v>420</v>
      </c>
      <c r="AE35" s="8" t="s">
        <v>695</v>
      </c>
      <c r="AF35" s="8"/>
      <c r="AG35" s="8"/>
      <c r="AH35" s="8"/>
      <c r="AI35" s="8" t="s">
        <v>413</v>
      </c>
    </row>
    <row r="36" spans="2:47" s="2" customFormat="1" ht="15" customHeight="1" x14ac:dyDescent="0.3">
      <c r="B36" s="4" t="s">
        <v>192</v>
      </c>
      <c r="C36" s="11" t="s">
        <v>1529</v>
      </c>
      <c r="D36" s="5" t="s">
        <v>21</v>
      </c>
      <c r="E36" s="5" t="s">
        <v>861</v>
      </c>
      <c r="F36" s="75">
        <f t="shared" si="0"/>
        <v>1</v>
      </c>
      <c r="G36" s="4" t="s">
        <v>288</v>
      </c>
      <c r="H36" s="4" t="s">
        <v>67</v>
      </c>
      <c r="I36" s="4" t="s">
        <v>556</v>
      </c>
      <c r="J36" s="4"/>
      <c r="K36" s="4"/>
      <c r="L36" s="4">
        <v>2013</v>
      </c>
      <c r="M36" s="4" t="s">
        <v>202</v>
      </c>
      <c r="N36" s="4" t="s">
        <v>848</v>
      </c>
      <c r="O36" s="4" t="s">
        <v>848</v>
      </c>
      <c r="P36" s="4" t="s">
        <v>848</v>
      </c>
      <c r="Q36" s="4" t="s">
        <v>848</v>
      </c>
      <c r="R36" s="4" t="s">
        <v>848</v>
      </c>
      <c r="S36" s="4" t="s">
        <v>848</v>
      </c>
      <c r="T36" s="4" t="s">
        <v>848</v>
      </c>
      <c r="U36" s="4" t="s">
        <v>848</v>
      </c>
      <c r="V36" s="4">
        <f t="shared" si="17"/>
        <v>0</v>
      </c>
      <c r="W36" s="4">
        <f t="shared" si="18"/>
        <v>0</v>
      </c>
      <c r="X36" s="4">
        <f t="shared" si="19"/>
        <v>0</v>
      </c>
      <c r="Y36" s="4">
        <f t="shared" si="20"/>
        <v>0</v>
      </c>
      <c r="Z36" s="4">
        <f t="shared" si="21"/>
        <v>0</v>
      </c>
      <c r="AA36" s="4">
        <f t="shared" si="22"/>
        <v>0</v>
      </c>
      <c r="AB36" s="4">
        <f t="shared" si="23"/>
        <v>0</v>
      </c>
      <c r="AC36" s="4">
        <f t="shared" si="24"/>
        <v>0</v>
      </c>
      <c r="AD36" s="8"/>
      <c r="AE36" s="8" t="s">
        <v>848</v>
      </c>
      <c r="AF36" s="8"/>
      <c r="AG36" s="8"/>
      <c r="AH36" s="8"/>
      <c r="AI36" s="8"/>
    </row>
    <row r="37" spans="2:47" s="2" customFormat="1" ht="15" customHeight="1" x14ac:dyDescent="0.3">
      <c r="B37" s="4" t="s">
        <v>650</v>
      </c>
      <c r="C37" s="11" t="s">
        <v>1529</v>
      </c>
      <c r="D37" s="5" t="s">
        <v>21</v>
      </c>
      <c r="E37" s="5" t="s">
        <v>861</v>
      </c>
      <c r="F37" s="75">
        <f t="shared" si="0"/>
        <v>1</v>
      </c>
      <c r="G37" s="4" t="s">
        <v>19</v>
      </c>
      <c r="H37" s="4" t="s">
        <v>48</v>
      </c>
      <c r="I37" s="4" t="s">
        <v>555</v>
      </c>
      <c r="J37" s="4"/>
      <c r="K37" s="4"/>
      <c r="L37" s="4">
        <v>2018</v>
      </c>
      <c r="M37" s="4" t="s">
        <v>652</v>
      </c>
      <c r="N37" s="4" t="s">
        <v>848</v>
      </c>
      <c r="O37" s="4" t="s">
        <v>848</v>
      </c>
      <c r="P37" s="4" t="s">
        <v>848</v>
      </c>
      <c r="Q37" s="4" t="s">
        <v>695</v>
      </c>
      <c r="R37" s="4" t="s">
        <v>848</v>
      </c>
      <c r="S37" s="4" t="s">
        <v>848</v>
      </c>
      <c r="T37" s="4" t="s">
        <v>848</v>
      </c>
      <c r="U37" s="4" t="s">
        <v>848</v>
      </c>
      <c r="V37" s="4">
        <f t="shared" si="17"/>
        <v>0</v>
      </c>
      <c r="W37" s="4">
        <f t="shared" si="18"/>
        <v>0</v>
      </c>
      <c r="X37" s="4">
        <f t="shared" si="19"/>
        <v>0</v>
      </c>
      <c r="Y37" s="4">
        <f t="shared" si="20"/>
        <v>1</v>
      </c>
      <c r="Z37" s="4">
        <f t="shared" si="21"/>
        <v>0</v>
      </c>
      <c r="AA37" s="4">
        <f t="shared" si="22"/>
        <v>0</v>
      </c>
      <c r="AB37" s="4">
        <f t="shared" si="23"/>
        <v>0</v>
      </c>
      <c r="AC37" s="4">
        <f t="shared" si="24"/>
        <v>0</v>
      </c>
      <c r="AD37" s="8"/>
      <c r="AE37" s="8" t="s">
        <v>848</v>
      </c>
      <c r="AF37" s="8"/>
      <c r="AG37" s="8"/>
      <c r="AH37" s="8"/>
      <c r="AI37" s="8" t="s">
        <v>911</v>
      </c>
    </row>
    <row r="38" spans="2:47" s="2" customFormat="1" ht="15" customHeight="1" x14ac:dyDescent="0.3">
      <c r="B38" s="6" t="s">
        <v>23</v>
      </c>
      <c r="C38" s="11" t="s">
        <v>1529</v>
      </c>
      <c r="D38" s="5" t="s">
        <v>21</v>
      </c>
      <c r="E38" s="5" t="s">
        <v>861</v>
      </c>
      <c r="F38" s="75">
        <f t="shared" si="0"/>
        <v>1</v>
      </c>
      <c r="G38" s="4" t="s">
        <v>69</v>
      </c>
      <c r="H38" s="4" t="s">
        <v>70</v>
      </c>
      <c r="I38" s="4" t="s">
        <v>555</v>
      </c>
      <c r="J38" s="4"/>
      <c r="K38" s="4"/>
      <c r="L38" s="4">
        <v>2014</v>
      </c>
      <c r="M38" s="4" t="s">
        <v>128</v>
      </c>
      <c r="N38" s="4" t="s">
        <v>848</v>
      </c>
      <c r="O38" s="4" t="s">
        <v>848</v>
      </c>
      <c r="P38" s="4" t="s">
        <v>848</v>
      </c>
      <c r="Q38" s="4" t="s">
        <v>848</v>
      </c>
      <c r="R38" s="4" t="s">
        <v>695</v>
      </c>
      <c r="S38" s="4" t="s">
        <v>695</v>
      </c>
      <c r="T38" s="4" t="s">
        <v>695</v>
      </c>
      <c r="U38" s="4" t="s">
        <v>848</v>
      </c>
      <c r="V38" s="4">
        <f t="shared" si="17"/>
        <v>0</v>
      </c>
      <c r="W38" s="4">
        <f t="shared" si="18"/>
        <v>0</v>
      </c>
      <c r="X38" s="4">
        <f t="shared" si="19"/>
        <v>0</v>
      </c>
      <c r="Y38" s="4">
        <f t="shared" si="20"/>
        <v>0</v>
      </c>
      <c r="Z38" s="4">
        <f t="shared" si="21"/>
        <v>1</v>
      </c>
      <c r="AA38" s="4">
        <f t="shared" si="22"/>
        <v>1</v>
      </c>
      <c r="AB38" s="4">
        <f t="shared" si="23"/>
        <v>1</v>
      </c>
      <c r="AC38" s="4">
        <f t="shared" si="24"/>
        <v>0</v>
      </c>
      <c r="AD38" s="8" t="s">
        <v>849</v>
      </c>
      <c r="AE38" s="8" t="s">
        <v>848</v>
      </c>
      <c r="AF38" s="8"/>
      <c r="AG38" s="8"/>
      <c r="AH38" s="8"/>
      <c r="AI38" s="8"/>
      <c r="AT38" s="50"/>
      <c r="AU38" s="50"/>
    </row>
    <row r="39" spans="2:47" s="2" customFormat="1" ht="15" customHeight="1" x14ac:dyDescent="0.3">
      <c r="B39" s="13" t="s">
        <v>538</v>
      </c>
      <c r="C39" s="11" t="s">
        <v>1529</v>
      </c>
      <c r="D39" s="12" t="s">
        <v>21</v>
      </c>
      <c r="E39" s="12" t="s">
        <v>861</v>
      </c>
      <c r="F39" s="75">
        <f t="shared" si="0"/>
        <v>1</v>
      </c>
      <c r="G39" s="11" t="s">
        <v>142</v>
      </c>
      <c r="H39" s="11" t="s">
        <v>144</v>
      </c>
      <c r="I39" s="4" t="s">
        <v>555</v>
      </c>
      <c r="J39" s="4"/>
      <c r="K39" s="4"/>
      <c r="L39" s="11">
        <v>2017</v>
      </c>
      <c r="M39" s="11" t="s">
        <v>551</v>
      </c>
      <c r="N39" s="4" t="s">
        <v>848</v>
      </c>
      <c r="O39" s="4" t="s">
        <v>848</v>
      </c>
      <c r="P39" s="4" t="s">
        <v>848</v>
      </c>
      <c r="Q39" s="4" t="s">
        <v>848</v>
      </c>
      <c r="R39" s="4" t="s">
        <v>848</v>
      </c>
      <c r="S39" s="4" t="s">
        <v>848</v>
      </c>
      <c r="T39" s="4" t="s">
        <v>848</v>
      </c>
      <c r="U39" s="4" t="s">
        <v>848</v>
      </c>
      <c r="V39" s="4">
        <f t="shared" si="17"/>
        <v>0</v>
      </c>
      <c r="W39" s="4">
        <f t="shared" si="18"/>
        <v>0</v>
      </c>
      <c r="X39" s="4">
        <f t="shared" si="19"/>
        <v>0</v>
      </c>
      <c r="Y39" s="4">
        <f t="shared" si="20"/>
        <v>0</v>
      </c>
      <c r="Z39" s="4">
        <f t="shared" si="21"/>
        <v>0</v>
      </c>
      <c r="AA39" s="4">
        <f t="shared" si="22"/>
        <v>0</v>
      </c>
      <c r="AB39" s="4">
        <f t="shared" si="23"/>
        <v>0</v>
      </c>
      <c r="AC39" s="4">
        <f t="shared" si="24"/>
        <v>0</v>
      </c>
      <c r="AD39" s="8"/>
      <c r="AE39" s="17" t="s">
        <v>879</v>
      </c>
      <c r="AF39" s="17"/>
      <c r="AG39" s="17"/>
      <c r="AH39" s="17"/>
      <c r="AI39" s="17"/>
      <c r="AJ39" s="49"/>
    </row>
    <row r="40" spans="2:47" s="2" customFormat="1" ht="15" customHeight="1" x14ac:dyDescent="0.3">
      <c r="B40" s="13" t="s">
        <v>475</v>
      </c>
      <c r="C40" s="11" t="s">
        <v>1529</v>
      </c>
      <c r="D40" s="12" t="s">
        <v>21</v>
      </c>
      <c r="E40" s="12" t="s">
        <v>861</v>
      </c>
      <c r="F40" s="75">
        <f t="shared" si="0"/>
        <v>1</v>
      </c>
      <c r="G40" s="11" t="s">
        <v>123</v>
      </c>
      <c r="H40" s="13" t="s">
        <v>1476</v>
      </c>
      <c r="I40" s="4" t="s">
        <v>555</v>
      </c>
      <c r="J40" s="4"/>
      <c r="K40" s="4"/>
      <c r="L40" s="11">
        <v>2017</v>
      </c>
      <c r="M40" s="11" t="s">
        <v>478</v>
      </c>
      <c r="N40" s="11" t="s">
        <v>848</v>
      </c>
      <c r="O40" s="11" t="s">
        <v>848</v>
      </c>
      <c r="P40" s="11" t="s">
        <v>848</v>
      </c>
      <c r="Q40" s="11" t="s">
        <v>848</v>
      </c>
      <c r="R40" s="11" t="s">
        <v>695</v>
      </c>
      <c r="S40" s="11" t="s">
        <v>695</v>
      </c>
      <c r="T40" s="11" t="s">
        <v>848</v>
      </c>
      <c r="U40" s="11" t="s">
        <v>848</v>
      </c>
      <c r="V40" s="11">
        <f t="shared" si="17"/>
        <v>0</v>
      </c>
      <c r="W40" s="11">
        <f t="shared" si="18"/>
        <v>0</v>
      </c>
      <c r="X40" s="11">
        <f t="shared" si="19"/>
        <v>0</v>
      </c>
      <c r="Y40" s="11">
        <f t="shared" si="20"/>
        <v>0</v>
      </c>
      <c r="Z40" s="11">
        <f t="shared" si="21"/>
        <v>1</v>
      </c>
      <c r="AA40" s="11">
        <f t="shared" si="22"/>
        <v>1</v>
      </c>
      <c r="AB40" s="11">
        <f t="shared" si="23"/>
        <v>0</v>
      </c>
      <c r="AC40" s="11">
        <f t="shared" si="24"/>
        <v>0</v>
      </c>
      <c r="AD40" s="8"/>
      <c r="AE40" s="17" t="s">
        <v>879</v>
      </c>
      <c r="AF40" s="17"/>
      <c r="AG40" s="17"/>
      <c r="AH40" s="17"/>
      <c r="AI40" s="17"/>
      <c r="AJ40" s="49"/>
    </row>
    <row r="41" spans="2:47" s="2" customFormat="1" ht="15" customHeight="1" x14ac:dyDescent="0.3">
      <c r="B41" s="13" t="s">
        <v>534</v>
      </c>
      <c r="C41" s="11" t="s">
        <v>1529</v>
      </c>
      <c r="D41" s="12" t="s">
        <v>21</v>
      </c>
      <c r="E41" s="12" t="s">
        <v>862</v>
      </c>
      <c r="F41" s="75">
        <f t="shared" si="0"/>
        <v>0</v>
      </c>
      <c r="G41" s="11" t="s">
        <v>123</v>
      </c>
      <c r="H41" s="11" t="s">
        <v>553</v>
      </c>
      <c r="I41" s="4" t="s">
        <v>555</v>
      </c>
      <c r="J41" s="4"/>
      <c r="K41" s="4"/>
      <c r="L41" s="11">
        <v>2017</v>
      </c>
      <c r="M41" s="11" t="s">
        <v>910</v>
      </c>
      <c r="N41" s="11" t="s">
        <v>848</v>
      </c>
      <c r="O41" s="11" t="s">
        <v>848</v>
      </c>
      <c r="P41" s="11" t="s">
        <v>848</v>
      </c>
      <c r="Q41" s="11" t="s">
        <v>848</v>
      </c>
      <c r="R41" s="11" t="s">
        <v>848</v>
      </c>
      <c r="S41" s="11" t="s">
        <v>848</v>
      </c>
      <c r="T41" s="11" t="s">
        <v>848</v>
      </c>
      <c r="U41" s="11" t="s">
        <v>848</v>
      </c>
      <c r="V41" s="11">
        <f t="shared" si="17"/>
        <v>0</v>
      </c>
      <c r="W41" s="11">
        <f t="shared" si="18"/>
        <v>0</v>
      </c>
      <c r="X41" s="11">
        <f t="shared" si="19"/>
        <v>0</v>
      </c>
      <c r="Y41" s="11">
        <f t="shared" si="20"/>
        <v>0</v>
      </c>
      <c r="Z41" s="11">
        <f t="shared" si="21"/>
        <v>0</v>
      </c>
      <c r="AA41" s="11">
        <f t="shared" si="22"/>
        <v>0</v>
      </c>
      <c r="AB41" s="11">
        <f t="shared" si="23"/>
        <v>0</v>
      </c>
      <c r="AC41" s="11">
        <f t="shared" si="24"/>
        <v>0</v>
      </c>
      <c r="AD41" s="8"/>
      <c r="AE41" s="17" t="s">
        <v>848</v>
      </c>
      <c r="AF41" s="17"/>
      <c r="AG41" s="17"/>
      <c r="AH41" s="17"/>
      <c r="AI41" s="17"/>
    </row>
    <row r="42" spans="2:47" s="2" customFormat="1" ht="15" customHeight="1" x14ac:dyDescent="0.3">
      <c r="B42" s="13" t="s">
        <v>532</v>
      </c>
      <c r="C42" s="11" t="s">
        <v>1529</v>
      </c>
      <c r="D42" s="12" t="s">
        <v>21</v>
      </c>
      <c r="E42" s="12" t="s">
        <v>862</v>
      </c>
      <c r="F42" s="75">
        <f t="shared" si="0"/>
        <v>0</v>
      </c>
      <c r="G42" s="11" t="s">
        <v>19</v>
      </c>
      <c r="H42" s="11" t="s">
        <v>48</v>
      </c>
      <c r="I42" s="4" t="s">
        <v>556</v>
      </c>
      <c r="J42" s="4"/>
      <c r="K42" s="4"/>
      <c r="L42" s="11">
        <v>2017</v>
      </c>
      <c r="M42" s="11" t="s">
        <v>910</v>
      </c>
      <c r="N42" s="11" t="s">
        <v>848</v>
      </c>
      <c r="O42" s="11" t="s">
        <v>848</v>
      </c>
      <c r="P42" s="11" t="s">
        <v>848</v>
      </c>
      <c r="Q42" s="11" t="s">
        <v>848</v>
      </c>
      <c r="R42" s="11" t="s">
        <v>848</v>
      </c>
      <c r="S42" s="11" t="s">
        <v>848</v>
      </c>
      <c r="T42" s="11" t="s">
        <v>848</v>
      </c>
      <c r="U42" s="11" t="s">
        <v>848</v>
      </c>
      <c r="V42" s="11">
        <f t="shared" si="17"/>
        <v>0</v>
      </c>
      <c r="W42" s="11">
        <f t="shared" si="18"/>
        <v>0</v>
      </c>
      <c r="X42" s="11">
        <f t="shared" si="19"/>
        <v>0</v>
      </c>
      <c r="Y42" s="11">
        <f t="shared" si="20"/>
        <v>0</v>
      </c>
      <c r="Z42" s="11">
        <f t="shared" si="21"/>
        <v>0</v>
      </c>
      <c r="AA42" s="11">
        <f t="shared" si="22"/>
        <v>0</v>
      </c>
      <c r="AB42" s="11">
        <f t="shared" si="23"/>
        <v>0</v>
      </c>
      <c r="AC42" s="11">
        <f t="shared" si="24"/>
        <v>0</v>
      </c>
      <c r="AD42" s="8"/>
      <c r="AE42" s="17" t="s">
        <v>848</v>
      </c>
      <c r="AF42" s="17"/>
      <c r="AG42" s="17"/>
      <c r="AH42" s="17"/>
      <c r="AI42" s="17"/>
    </row>
    <row r="43" spans="2:47" s="2" customFormat="1" ht="15" customHeight="1" x14ac:dyDescent="0.3">
      <c r="B43" s="4" t="s">
        <v>193</v>
      </c>
      <c r="C43" s="11" t="s">
        <v>1529</v>
      </c>
      <c r="D43" s="5" t="s">
        <v>21</v>
      </c>
      <c r="E43" s="5" t="s">
        <v>861</v>
      </c>
      <c r="F43" s="75">
        <f t="shared" si="0"/>
        <v>1</v>
      </c>
      <c r="G43" s="13" t="s">
        <v>346</v>
      </c>
      <c r="H43" s="4" t="s">
        <v>61</v>
      </c>
      <c r="I43" s="4" t="s">
        <v>514</v>
      </c>
      <c r="J43" s="4"/>
      <c r="K43" s="4"/>
      <c r="L43" s="4">
        <v>2012</v>
      </c>
      <c r="M43" s="4" t="s">
        <v>203</v>
      </c>
      <c r="N43" s="11" t="s">
        <v>848</v>
      </c>
      <c r="O43" s="11" t="s">
        <v>848</v>
      </c>
      <c r="P43" s="11" t="s">
        <v>848</v>
      </c>
      <c r="Q43" s="11" t="s">
        <v>848</v>
      </c>
      <c r="R43" s="11" t="s">
        <v>848</v>
      </c>
      <c r="S43" s="11" t="s">
        <v>848</v>
      </c>
      <c r="T43" s="11" t="s">
        <v>848</v>
      </c>
      <c r="U43" s="11" t="s">
        <v>848</v>
      </c>
      <c r="V43" s="11">
        <f t="shared" si="17"/>
        <v>0</v>
      </c>
      <c r="W43" s="11">
        <f t="shared" si="18"/>
        <v>0</v>
      </c>
      <c r="X43" s="11">
        <f t="shared" si="19"/>
        <v>0</v>
      </c>
      <c r="Y43" s="11">
        <f t="shared" si="20"/>
        <v>0</v>
      </c>
      <c r="Z43" s="11">
        <f t="shared" si="21"/>
        <v>0</v>
      </c>
      <c r="AA43" s="11">
        <f t="shared" si="22"/>
        <v>0</v>
      </c>
      <c r="AB43" s="11">
        <f t="shared" si="23"/>
        <v>0</v>
      </c>
      <c r="AC43" s="11">
        <f t="shared" si="24"/>
        <v>0</v>
      </c>
      <c r="AD43" s="8"/>
      <c r="AE43" s="8" t="s">
        <v>848</v>
      </c>
      <c r="AF43" s="8"/>
      <c r="AG43" s="8"/>
      <c r="AH43" s="8"/>
      <c r="AI43" s="8"/>
      <c r="AJ43" s="49"/>
    </row>
    <row r="44" spans="2:47" s="2" customFormat="1" ht="15" customHeight="1" x14ac:dyDescent="0.3">
      <c r="B44" s="11" t="s">
        <v>493</v>
      </c>
      <c r="C44" s="11" t="s">
        <v>1529</v>
      </c>
      <c r="D44" s="12" t="s">
        <v>21</v>
      </c>
      <c r="E44" s="12" t="s">
        <v>861</v>
      </c>
      <c r="F44" s="75">
        <f t="shared" si="0"/>
        <v>1</v>
      </c>
      <c r="G44" s="11" t="s">
        <v>69</v>
      </c>
      <c r="H44" s="11" t="s">
        <v>122</v>
      </c>
      <c r="I44" s="4" t="s">
        <v>515</v>
      </c>
      <c r="J44" s="4" t="s">
        <v>940</v>
      </c>
      <c r="K44" s="4"/>
      <c r="L44" s="11">
        <v>2016</v>
      </c>
      <c r="M44" s="11" t="s">
        <v>440</v>
      </c>
      <c r="N44" s="11" t="s">
        <v>695</v>
      </c>
      <c r="O44" s="11" t="s">
        <v>695</v>
      </c>
      <c r="P44" s="11" t="s">
        <v>848</v>
      </c>
      <c r="Q44" s="11" t="s">
        <v>695</v>
      </c>
      <c r="R44" s="11" t="s">
        <v>848</v>
      </c>
      <c r="S44" s="11" t="s">
        <v>695</v>
      </c>
      <c r="T44" s="11" t="s">
        <v>848</v>
      </c>
      <c r="U44" s="11" t="s">
        <v>695</v>
      </c>
      <c r="V44" s="11">
        <f t="shared" si="17"/>
        <v>1</v>
      </c>
      <c r="W44" s="11">
        <f t="shared" si="18"/>
        <v>1</v>
      </c>
      <c r="X44" s="11">
        <f t="shared" si="19"/>
        <v>0</v>
      </c>
      <c r="Y44" s="11">
        <f t="shared" si="20"/>
        <v>1</v>
      </c>
      <c r="Z44" s="11">
        <f t="shared" si="21"/>
        <v>0</v>
      </c>
      <c r="AA44" s="11">
        <f t="shared" si="22"/>
        <v>1</v>
      </c>
      <c r="AB44" s="11">
        <f t="shared" si="23"/>
        <v>0</v>
      </c>
      <c r="AC44" s="11">
        <f t="shared" si="24"/>
        <v>1</v>
      </c>
      <c r="AD44" s="8" t="s">
        <v>494</v>
      </c>
      <c r="AE44" s="17" t="s">
        <v>848</v>
      </c>
      <c r="AF44" s="17"/>
      <c r="AG44" s="17"/>
      <c r="AH44" s="17"/>
      <c r="AI44" s="17"/>
    </row>
    <row r="45" spans="2:47" s="2" customFormat="1" ht="15" customHeight="1" x14ac:dyDescent="0.3">
      <c r="B45" s="14" t="s">
        <v>114</v>
      </c>
      <c r="C45" s="11" t="s">
        <v>1529</v>
      </c>
      <c r="D45" s="12" t="s">
        <v>21</v>
      </c>
      <c r="E45" s="12" t="s">
        <v>861</v>
      </c>
      <c r="F45" s="75">
        <f t="shared" si="0"/>
        <v>1</v>
      </c>
      <c r="G45" s="11" t="s">
        <v>123</v>
      </c>
      <c r="H45" s="13" t="s">
        <v>1476</v>
      </c>
      <c r="I45" s="4" t="s">
        <v>555</v>
      </c>
      <c r="J45" s="4"/>
      <c r="K45" s="4"/>
      <c r="L45" s="23" t="s">
        <v>293</v>
      </c>
      <c r="M45" s="11" t="s">
        <v>129</v>
      </c>
      <c r="N45" s="11" t="s">
        <v>848</v>
      </c>
      <c r="O45" s="11" t="s">
        <v>848</v>
      </c>
      <c r="P45" s="11" t="s">
        <v>848</v>
      </c>
      <c r="Q45" s="11" t="s">
        <v>848</v>
      </c>
      <c r="R45" s="11" t="s">
        <v>848</v>
      </c>
      <c r="S45" s="11" t="s">
        <v>848</v>
      </c>
      <c r="T45" s="11" t="s">
        <v>848</v>
      </c>
      <c r="U45" s="11" t="s">
        <v>848</v>
      </c>
      <c r="V45" s="11">
        <f t="shared" si="17"/>
        <v>0</v>
      </c>
      <c r="W45" s="11">
        <f t="shared" si="18"/>
        <v>0</v>
      </c>
      <c r="X45" s="11">
        <f t="shared" si="19"/>
        <v>0</v>
      </c>
      <c r="Y45" s="11">
        <f t="shared" si="20"/>
        <v>0</v>
      </c>
      <c r="Z45" s="11">
        <f t="shared" si="21"/>
        <v>0</v>
      </c>
      <c r="AA45" s="11">
        <f t="shared" si="22"/>
        <v>0</v>
      </c>
      <c r="AB45" s="11">
        <f t="shared" si="23"/>
        <v>0</v>
      </c>
      <c r="AC45" s="11">
        <f t="shared" si="24"/>
        <v>0</v>
      </c>
      <c r="AD45" s="8"/>
      <c r="AE45" s="19" t="s">
        <v>848</v>
      </c>
      <c r="AF45" s="19"/>
      <c r="AG45" s="19"/>
      <c r="AH45" s="19"/>
      <c r="AI45" s="19"/>
      <c r="AJ45" s="49"/>
    </row>
    <row r="46" spans="2:47" s="2" customFormat="1" ht="15" customHeight="1" x14ac:dyDescent="0.3">
      <c r="B46" s="11" t="s">
        <v>436</v>
      </c>
      <c r="C46" s="11" t="s">
        <v>1529</v>
      </c>
      <c r="D46" s="12" t="s">
        <v>21</v>
      </c>
      <c r="E46" s="12" t="s">
        <v>861</v>
      </c>
      <c r="F46" s="75">
        <f t="shared" si="0"/>
        <v>1</v>
      </c>
      <c r="G46" s="11" t="s">
        <v>119</v>
      </c>
      <c r="H46" s="11" t="s">
        <v>120</v>
      </c>
      <c r="I46" s="11" t="s">
        <v>556</v>
      </c>
      <c r="J46" s="11"/>
      <c r="K46" s="11"/>
      <c r="L46" s="44">
        <v>2009</v>
      </c>
      <c r="M46" s="11" t="s">
        <v>408</v>
      </c>
      <c r="N46" s="11" t="s">
        <v>848</v>
      </c>
      <c r="O46" s="11" t="s">
        <v>848</v>
      </c>
      <c r="P46" s="11" t="s">
        <v>848</v>
      </c>
      <c r="Q46" s="11" t="s">
        <v>848</v>
      </c>
      <c r="R46" s="11" t="s">
        <v>848</v>
      </c>
      <c r="S46" s="11" t="s">
        <v>848</v>
      </c>
      <c r="T46" s="11" t="s">
        <v>848</v>
      </c>
      <c r="U46" s="11" t="s">
        <v>848</v>
      </c>
      <c r="V46" s="11">
        <f t="shared" si="17"/>
        <v>0</v>
      </c>
      <c r="W46" s="11">
        <f t="shared" si="18"/>
        <v>0</v>
      </c>
      <c r="X46" s="11">
        <f t="shared" si="19"/>
        <v>0</v>
      </c>
      <c r="Y46" s="11">
        <f t="shared" si="20"/>
        <v>0</v>
      </c>
      <c r="Z46" s="11">
        <f t="shared" si="21"/>
        <v>0</v>
      </c>
      <c r="AA46" s="11">
        <f t="shared" si="22"/>
        <v>0</v>
      </c>
      <c r="AB46" s="11">
        <f t="shared" si="23"/>
        <v>0</v>
      </c>
      <c r="AC46" s="11">
        <f t="shared" si="24"/>
        <v>0</v>
      </c>
      <c r="AD46" s="8" t="s">
        <v>416</v>
      </c>
      <c r="AE46" s="17" t="s">
        <v>848</v>
      </c>
      <c r="AF46" s="17"/>
      <c r="AG46" s="17"/>
      <c r="AH46" s="17"/>
      <c r="AI46" s="17"/>
      <c r="AJ46" s="49"/>
    </row>
    <row r="47" spans="2:47" s="2" customFormat="1" ht="15" customHeight="1" x14ac:dyDescent="0.3">
      <c r="B47" s="11" t="s">
        <v>1508</v>
      </c>
      <c r="C47" s="11" t="s">
        <v>1529</v>
      </c>
      <c r="D47" s="12" t="s">
        <v>21</v>
      </c>
      <c r="E47" s="12" t="s">
        <v>861</v>
      </c>
      <c r="F47" s="75">
        <f t="shared" ref="F47" si="33">IF(E47="Alive",1,0)</f>
        <v>1</v>
      </c>
      <c r="G47" s="11" t="s">
        <v>142</v>
      </c>
      <c r="H47" s="11" t="s">
        <v>144</v>
      </c>
      <c r="I47" s="11" t="s">
        <v>555</v>
      </c>
      <c r="J47" s="11"/>
      <c r="K47" s="11"/>
      <c r="L47" s="44">
        <v>2019</v>
      </c>
      <c r="M47" s="11" t="s">
        <v>1509</v>
      </c>
      <c r="N47" s="11" t="s">
        <v>848</v>
      </c>
      <c r="O47" s="11" t="s">
        <v>848</v>
      </c>
      <c r="P47" s="11" t="s">
        <v>848</v>
      </c>
      <c r="Q47" s="11" t="s">
        <v>848</v>
      </c>
      <c r="R47" s="11" t="s">
        <v>848</v>
      </c>
      <c r="S47" s="11" t="s">
        <v>695</v>
      </c>
      <c r="T47" s="11" t="s">
        <v>695</v>
      </c>
      <c r="U47" s="11" t="s">
        <v>848</v>
      </c>
      <c r="V47" s="4">
        <f t="shared" ref="V47" si="34">IF(N47="Yes",1,0)</f>
        <v>0</v>
      </c>
      <c r="W47" s="4">
        <f t="shared" ref="W47" si="35">IF(O47="Yes",1,0)</f>
        <v>0</v>
      </c>
      <c r="X47" s="4">
        <f t="shared" ref="X47" si="36">IF(P47="Yes",1,0)</f>
        <v>0</v>
      </c>
      <c r="Y47" s="4">
        <f t="shared" ref="Y47" si="37">IF(Q47="Yes",1,0)</f>
        <v>0</v>
      </c>
      <c r="Z47" s="4">
        <f t="shared" ref="Z47" si="38">IF(R47="Yes",1,0)</f>
        <v>0</v>
      </c>
      <c r="AA47" s="4">
        <f t="shared" ref="AA47" si="39">IF(S47="Yes",1,0)</f>
        <v>1</v>
      </c>
      <c r="AB47" s="4">
        <f t="shared" ref="AB47" si="40">IF(T47="Yes",1,0)</f>
        <v>1</v>
      </c>
      <c r="AC47" s="4">
        <f t="shared" ref="AC47" si="41">IF(U47="Yes",1,0)</f>
        <v>0</v>
      </c>
      <c r="AD47" s="8"/>
      <c r="AE47" s="17" t="s">
        <v>848</v>
      </c>
      <c r="AF47" s="17"/>
      <c r="AG47" s="17"/>
      <c r="AH47" s="17"/>
      <c r="AI47" s="17"/>
      <c r="AJ47" s="49"/>
    </row>
    <row r="48" spans="2:47" s="2" customFormat="1" ht="15" customHeight="1" x14ac:dyDescent="0.3">
      <c r="B48" s="11" t="s">
        <v>477</v>
      </c>
      <c r="C48" s="11" t="s">
        <v>1529</v>
      </c>
      <c r="D48" s="12" t="s">
        <v>21</v>
      </c>
      <c r="E48" s="12" t="s">
        <v>861</v>
      </c>
      <c r="F48" s="75">
        <f t="shared" si="0"/>
        <v>1</v>
      </c>
      <c r="G48" s="11" t="s">
        <v>69</v>
      </c>
      <c r="H48" s="11" t="s">
        <v>70</v>
      </c>
      <c r="I48" s="4" t="s">
        <v>555</v>
      </c>
      <c r="J48" s="11"/>
      <c r="K48" s="11"/>
      <c r="L48" s="44">
        <v>2017</v>
      </c>
      <c r="M48" s="11" t="s">
        <v>480</v>
      </c>
      <c r="N48" s="11" t="s">
        <v>848</v>
      </c>
      <c r="O48" s="11" t="s">
        <v>848</v>
      </c>
      <c r="P48" s="11" t="s">
        <v>695</v>
      </c>
      <c r="Q48" s="11" t="s">
        <v>848</v>
      </c>
      <c r="R48" s="11" t="s">
        <v>695</v>
      </c>
      <c r="S48" s="11" t="s">
        <v>695</v>
      </c>
      <c r="T48" s="11" t="s">
        <v>848</v>
      </c>
      <c r="U48" s="11" t="s">
        <v>848</v>
      </c>
      <c r="V48" s="11">
        <f t="shared" si="17"/>
        <v>0</v>
      </c>
      <c r="W48" s="11">
        <f t="shared" si="18"/>
        <v>0</v>
      </c>
      <c r="X48" s="11">
        <f t="shared" si="19"/>
        <v>1</v>
      </c>
      <c r="Y48" s="11">
        <f t="shared" si="20"/>
        <v>0</v>
      </c>
      <c r="Z48" s="11">
        <f t="shared" si="21"/>
        <v>1</v>
      </c>
      <c r="AA48" s="11">
        <f t="shared" si="22"/>
        <v>1</v>
      </c>
      <c r="AB48" s="11">
        <f t="shared" si="23"/>
        <v>0</v>
      </c>
      <c r="AC48" s="11">
        <f t="shared" si="24"/>
        <v>0</v>
      </c>
      <c r="AD48" s="8" t="s">
        <v>912</v>
      </c>
      <c r="AE48" s="17" t="s">
        <v>848</v>
      </c>
      <c r="AF48" s="17"/>
      <c r="AG48" s="17"/>
      <c r="AH48" s="17"/>
      <c r="AI48" s="17"/>
    </row>
    <row r="49" spans="2:36" s="2" customFormat="1" ht="15" customHeight="1" x14ac:dyDescent="0.3">
      <c r="B49" s="11" t="s">
        <v>705</v>
      </c>
      <c r="C49" s="11" t="s">
        <v>1529</v>
      </c>
      <c r="D49" s="12" t="s">
        <v>21</v>
      </c>
      <c r="E49" s="12" t="s">
        <v>861</v>
      </c>
      <c r="F49" s="75">
        <f t="shared" si="0"/>
        <v>1</v>
      </c>
      <c r="G49" s="11" t="s">
        <v>69</v>
      </c>
      <c r="H49" s="11" t="s">
        <v>70</v>
      </c>
      <c r="I49" s="11" t="s">
        <v>556</v>
      </c>
      <c r="J49" s="11"/>
      <c r="K49" s="11"/>
      <c r="L49" s="44">
        <v>2017</v>
      </c>
      <c r="M49" s="11" t="s">
        <v>850</v>
      </c>
      <c r="N49" s="11" t="s">
        <v>848</v>
      </c>
      <c r="O49" s="11" t="s">
        <v>848</v>
      </c>
      <c r="P49" s="11" t="s">
        <v>848</v>
      </c>
      <c r="Q49" s="11" t="s">
        <v>848</v>
      </c>
      <c r="R49" s="11" t="s">
        <v>695</v>
      </c>
      <c r="S49" s="11" t="s">
        <v>695</v>
      </c>
      <c r="T49" s="11" t="s">
        <v>695</v>
      </c>
      <c r="U49" s="11" t="s">
        <v>848</v>
      </c>
      <c r="V49" s="11">
        <f t="shared" si="17"/>
        <v>0</v>
      </c>
      <c r="W49" s="11">
        <f t="shared" si="18"/>
        <v>0</v>
      </c>
      <c r="X49" s="11">
        <f t="shared" si="19"/>
        <v>0</v>
      </c>
      <c r="Y49" s="11">
        <f t="shared" si="20"/>
        <v>0</v>
      </c>
      <c r="Z49" s="11">
        <f t="shared" si="21"/>
        <v>1</v>
      </c>
      <c r="AA49" s="11">
        <f t="shared" si="22"/>
        <v>1</v>
      </c>
      <c r="AB49" s="11">
        <f t="shared" si="23"/>
        <v>1</v>
      </c>
      <c r="AC49" s="11">
        <f t="shared" si="24"/>
        <v>0</v>
      </c>
      <c r="AD49" s="8" t="s">
        <v>851</v>
      </c>
      <c r="AE49" s="17" t="s">
        <v>848</v>
      </c>
      <c r="AF49" s="17"/>
      <c r="AG49" s="17"/>
      <c r="AH49" s="17"/>
      <c r="AI49" s="17"/>
    </row>
    <row r="50" spans="2:36" s="2" customFormat="1" ht="15" customHeight="1" x14ac:dyDescent="0.3">
      <c r="B50" s="11" t="s">
        <v>194</v>
      </c>
      <c r="C50" s="11" t="s">
        <v>1529</v>
      </c>
      <c r="D50" s="12" t="s">
        <v>21</v>
      </c>
      <c r="E50" s="12" t="s">
        <v>862</v>
      </c>
      <c r="F50" s="75">
        <f t="shared" si="0"/>
        <v>0</v>
      </c>
      <c r="G50" s="11" t="s">
        <v>142</v>
      </c>
      <c r="H50" s="11" t="s">
        <v>645</v>
      </c>
      <c r="I50" s="11" t="s">
        <v>515</v>
      </c>
      <c r="J50" s="11" t="s">
        <v>940</v>
      </c>
      <c r="K50" s="11"/>
      <c r="L50" s="11">
        <v>2015</v>
      </c>
      <c r="M50" s="11" t="s">
        <v>204</v>
      </c>
      <c r="N50" s="11" t="s">
        <v>848</v>
      </c>
      <c r="O50" s="11" t="s">
        <v>848</v>
      </c>
      <c r="P50" s="11" t="s">
        <v>848</v>
      </c>
      <c r="Q50" s="11" t="s">
        <v>848</v>
      </c>
      <c r="R50" s="11" t="s">
        <v>848</v>
      </c>
      <c r="S50" s="11" t="s">
        <v>848</v>
      </c>
      <c r="T50" s="11" t="s">
        <v>848</v>
      </c>
      <c r="U50" s="11" t="s">
        <v>848</v>
      </c>
      <c r="V50" s="11">
        <f t="shared" ref="V50:V77" si="42">IF(N50="Yes",1,0)</f>
        <v>0</v>
      </c>
      <c r="W50" s="11">
        <f t="shared" ref="W50:W77" si="43">IF(O50="Yes",1,0)</f>
        <v>0</v>
      </c>
      <c r="X50" s="11">
        <f t="shared" ref="X50:X77" si="44">IF(P50="Yes",1,0)</f>
        <v>0</v>
      </c>
      <c r="Y50" s="11">
        <f t="shared" ref="Y50:Y77" si="45">IF(Q50="Yes",1,0)</f>
        <v>0</v>
      </c>
      <c r="Z50" s="11">
        <f t="shared" ref="Z50:Z77" si="46">IF(R50="Yes",1,0)</f>
        <v>0</v>
      </c>
      <c r="AA50" s="11">
        <f t="shared" ref="AA50:AA77" si="47">IF(S50="Yes",1,0)</f>
        <v>0</v>
      </c>
      <c r="AB50" s="11">
        <f t="shared" ref="AB50:AB77" si="48">IF(T50="Yes",1,0)</f>
        <v>0</v>
      </c>
      <c r="AC50" s="11">
        <f t="shared" ref="AC50:AC77" si="49">IF(U50="Yes",1,0)</f>
        <v>0</v>
      </c>
      <c r="AD50" s="8" t="s">
        <v>373</v>
      </c>
      <c r="AE50" s="17" t="s">
        <v>848</v>
      </c>
      <c r="AF50" s="17"/>
      <c r="AG50" s="17"/>
      <c r="AH50" s="17"/>
      <c r="AI50" s="17" t="s">
        <v>372</v>
      </c>
    </row>
    <row r="51" spans="2:36" s="2" customFormat="1" ht="15" customHeight="1" x14ac:dyDescent="0.3">
      <c r="B51" s="11" t="s">
        <v>584</v>
      </c>
      <c r="C51" s="11" t="s">
        <v>1529</v>
      </c>
      <c r="D51" s="12" t="s">
        <v>21</v>
      </c>
      <c r="E51" s="12" t="s">
        <v>861</v>
      </c>
      <c r="F51" s="75">
        <f t="shared" si="0"/>
        <v>1</v>
      </c>
      <c r="G51" s="11" t="s">
        <v>288</v>
      </c>
      <c r="H51" s="11" t="s">
        <v>287</v>
      </c>
      <c r="I51" s="4" t="s">
        <v>555</v>
      </c>
      <c r="J51" s="11"/>
      <c r="K51" s="11"/>
      <c r="L51" s="11">
        <v>2017</v>
      </c>
      <c r="M51" s="11" t="s">
        <v>585</v>
      </c>
      <c r="N51" s="11" t="s">
        <v>848</v>
      </c>
      <c r="O51" s="11" t="s">
        <v>848</v>
      </c>
      <c r="P51" s="11" t="s">
        <v>848</v>
      </c>
      <c r="Q51" s="11" t="s">
        <v>848</v>
      </c>
      <c r="R51" s="11" t="s">
        <v>848</v>
      </c>
      <c r="S51" s="11" t="s">
        <v>848</v>
      </c>
      <c r="T51" s="11" t="s">
        <v>848</v>
      </c>
      <c r="U51" s="11" t="s">
        <v>695</v>
      </c>
      <c r="V51" s="11">
        <f t="shared" si="42"/>
        <v>0</v>
      </c>
      <c r="W51" s="11">
        <f t="shared" si="43"/>
        <v>0</v>
      </c>
      <c r="X51" s="11">
        <f t="shared" si="44"/>
        <v>0</v>
      </c>
      <c r="Y51" s="11">
        <f t="shared" si="45"/>
        <v>0</v>
      </c>
      <c r="Z51" s="11">
        <f t="shared" si="46"/>
        <v>0</v>
      </c>
      <c r="AA51" s="11">
        <f t="shared" si="47"/>
        <v>0</v>
      </c>
      <c r="AB51" s="11">
        <f t="shared" si="48"/>
        <v>0</v>
      </c>
      <c r="AC51" s="11">
        <f t="shared" si="49"/>
        <v>1</v>
      </c>
      <c r="AD51" s="8"/>
      <c r="AE51" s="17" t="s">
        <v>848</v>
      </c>
      <c r="AF51" s="17"/>
      <c r="AG51" s="17"/>
      <c r="AH51" s="17"/>
      <c r="AI51" s="17"/>
    </row>
    <row r="52" spans="2:36" s="2" customFormat="1" ht="15" customHeight="1" x14ac:dyDescent="0.3">
      <c r="B52" s="11" t="s">
        <v>535</v>
      </c>
      <c r="C52" s="11" t="s">
        <v>1529</v>
      </c>
      <c r="D52" s="12" t="s">
        <v>21</v>
      </c>
      <c r="E52" s="12" t="s">
        <v>862</v>
      </c>
      <c r="F52" s="75">
        <f t="shared" si="0"/>
        <v>0</v>
      </c>
      <c r="G52" s="11" t="s">
        <v>19</v>
      </c>
      <c r="H52" s="11" t="s">
        <v>48</v>
      </c>
      <c r="I52" s="11" t="s">
        <v>515</v>
      </c>
      <c r="J52" s="11" t="s">
        <v>940</v>
      </c>
      <c r="K52" s="11"/>
      <c r="L52" s="11">
        <v>2017</v>
      </c>
      <c r="M52" s="11" t="s">
        <v>910</v>
      </c>
      <c r="N52" s="11" t="s">
        <v>848</v>
      </c>
      <c r="O52" s="11" t="s">
        <v>848</v>
      </c>
      <c r="P52" s="11" t="s">
        <v>848</v>
      </c>
      <c r="Q52" s="11" t="s">
        <v>848</v>
      </c>
      <c r="R52" s="11" t="s">
        <v>848</v>
      </c>
      <c r="S52" s="11" t="s">
        <v>848</v>
      </c>
      <c r="T52" s="11" t="s">
        <v>848</v>
      </c>
      <c r="U52" s="11" t="s">
        <v>848</v>
      </c>
      <c r="V52" s="11">
        <f t="shared" si="42"/>
        <v>0</v>
      </c>
      <c r="W52" s="11">
        <f t="shared" si="43"/>
        <v>0</v>
      </c>
      <c r="X52" s="11">
        <f t="shared" si="44"/>
        <v>0</v>
      </c>
      <c r="Y52" s="11">
        <f t="shared" si="45"/>
        <v>0</v>
      </c>
      <c r="Z52" s="11">
        <f t="shared" si="46"/>
        <v>0</v>
      </c>
      <c r="AA52" s="11">
        <f t="shared" si="47"/>
        <v>0</v>
      </c>
      <c r="AB52" s="11">
        <f t="shared" si="48"/>
        <v>0</v>
      </c>
      <c r="AC52" s="11">
        <f t="shared" si="49"/>
        <v>0</v>
      </c>
      <c r="AD52" s="8"/>
      <c r="AE52" s="17" t="s">
        <v>848</v>
      </c>
      <c r="AF52" s="17"/>
      <c r="AG52" s="17"/>
      <c r="AH52" s="17"/>
      <c r="AI52" s="17"/>
    </row>
    <row r="53" spans="2:36" s="2" customFormat="1" ht="15" customHeight="1" x14ac:dyDescent="0.3">
      <c r="B53" s="11" t="s">
        <v>1226</v>
      </c>
      <c r="C53" s="11" t="s">
        <v>1529</v>
      </c>
      <c r="D53" s="5" t="s">
        <v>21</v>
      </c>
      <c r="E53" s="5" t="s">
        <v>861</v>
      </c>
      <c r="F53" s="75">
        <f t="shared" si="0"/>
        <v>1</v>
      </c>
      <c r="G53" s="11" t="s">
        <v>69</v>
      </c>
      <c r="H53" s="11" t="s">
        <v>70</v>
      </c>
      <c r="I53" s="11" t="s">
        <v>556</v>
      </c>
      <c r="J53" s="11"/>
      <c r="K53" s="11"/>
      <c r="L53" s="11">
        <v>2004</v>
      </c>
      <c r="M53" s="11" t="s">
        <v>1225</v>
      </c>
      <c r="N53" s="11" t="s">
        <v>848</v>
      </c>
      <c r="O53" s="11" t="s">
        <v>848</v>
      </c>
      <c r="P53" s="11" t="s">
        <v>848</v>
      </c>
      <c r="Q53" s="11" t="s">
        <v>848</v>
      </c>
      <c r="R53" s="11" t="s">
        <v>848</v>
      </c>
      <c r="S53" s="11" t="s">
        <v>848</v>
      </c>
      <c r="T53" s="11" t="s">
        <v>695</v>
      </c>
      <c r="U53" s="11" t="s">
        <v>848</v>
      </c>
      <c r="V53" s="11">
        <f t="shared" si="42"/>
        <v>0</v>
      </c>
      <c r="W53" s="11">
        <f t="shared" si="43"/>
        <v>0</v>
      </c>
      <c r="X53" s="11">
        <f t="shared" si="44"/>
        <v>0</v>
      </c>
      <c r="Y53" s="11">
        <f t="shared" si="45"/>
        <v>0</v>
      </c>
      <c r="Z53" s="11">
        <f t="shared" si="46"/>
        <v>0</v>
      </c>
      <c r="AA53" s="11">
        <f t="shared" si="47"/>
        <v>0</v>
      </c>
      <c r="AB53" s="11">
        <f t="shared" si="48"/>
        <v>1</v>
      </c>
      <c r="AC53" s="11">
        <f t="shared" si="49"/>
        <v>0</v>
      </c>
      <c r="AD53" s="8"/>
      <c r="AE53" s="17" t="s">
        <v>848</v>
      </c>
      <c r="AF53" s="17"/>
      <c r="AG53" s="17"/>
      <c r="AH53" s="17"/>
      <c r="AI53" s="17"/>
    </row>
    <row r="54" spans="2:36" s="2" customFormat="1" ht="15" customHeight="1" x14ac:dyDescent="0.3">
      <c r="B54" s="4" t="s">
        <v>648</v>
      </c>
      <c r="C54" s="11" t="s">
        <v>1529</v>
      </c>
      <c r="D54" s="5" t="s">
        <v>21</v>
      </c>
      <c r="E54" s="5" t="s">
        <v>861</v>
      </c>
      <c r="F54" s="75">
        <f t="shared" si="0"/>
        <v>1</v>
      </c>
      <c r="G54" s="11" t="s">
        <v>142</v>
      </c>
      <c r="H54" s="11" t="s">
        <v>143</v>
      </c>
      <c r="I54" s="4" t="s">
        <v>515</v>
      </c>
      <c r="J54" s="4" t="s">
        <v>940</v>
      </c>
      <c r="K54" s="4"/>
      <c r="L54" s="4">
        <v>2010</v>
      </c>
      <c r="M54" s="4" t="s">
        <v>649</v>
      </c>
      <c r="N54" s="4" t="s">
        <v>848</v>
      </c>
      <c r="O54" s="4" t="s">
        <v>848</v>
      </c>
      <c r="P54" s="4" t="s">
        <v>848</v>
      </c>
      <c r="Q54" s="4" t="s">
        <v>848</v>
      </c>
      <c r="R54" s="4" t="s">
        <v>848</v>
      </c>
      <c r="S54" s="4" t="s">
        <v>848</v>
      </c>
      <c r="T54" s="4" t="s">
        <v>695</v>
      </c>
      <c r="U54" s="4" t="s">
        <v>848</v>
      </c>
      <c r="V54" s="4">
        <f t="shared" si="42"/>
        <v>0</v>
      </c>
      <c r="W54" s="4">
        <f t="shared" si="43"/>
        <v>0</v>
      </c>
      <c r="X54" s="4">
        <f t="shared" si="44"/>
        <v>0</v>
      </c>
      <c r="Y54" s="4">
        <f t="shared" si="45"/>
        <v>0</v>
      </c>
      <c r="Z54" s="4">
        <f t="shared" si="46"/>
        <v>0</v>
      </c>
      <c r="AA54" s="4">
        <f t="shared" si="47"/>
        <v>0</v>
      </c>
      <c r="AB54" s="4">
        <f t="shared" si="48"/>
        <v>1</v>
      </c>
      <c r="AC54" s="4">
        <f t="shared" si="49"/>
        <v>0</v>
      </c>
      <c r="AD54" s="8"/>
      <c r="AE54" s="17" t="s">
        <v>848</v>
      </c>
      <c r="AF54" s="8"/>
      <c r="AG54" s="8"/>
      <c r="AH54" s="8"/>
      <c r="AI54" s="8"/>
      <c r="AJ54" s="49"/>
    </row>
    <row r="55" spans="2:36" s="2" customFormat="1" ht="15" customHeight="1" x14ac:dyDescent="0.3">
      <c r="B55" s="11" t="s">
        <v>533</v>
      </c>
      <c r="C55" s="11" t="s">
        <v>1529</v>
      </c>
      <c r="D55" s="12" t="s">
        <v>21</v>
      </c>
      <c r="E55" s="12" t="s">
        <v>861</v>
      </c>
      <c r="F55" s="75">
        <f t="shared" si="0"/>
        <v>1</v>
      </c>
      <c r="G55" s="11" t="s">
        <v>69</v>
      </c>
      <c r="H55" s="11" t="s">
        <v>70</v>
      </c>
      <c r="I55" s="11" t="s">
        <v>556</v>
      </c>
      <c r="J55" s="11"/>
      <c r="K55" s="11"/>
      <c r="L55" s="11">
        <v>2017</v>
      </c>
      <c r="M55" s="11" t="s">
        <v>913</v>
      </c>
      <c r="N55" s="11" t="s">
        <v>695</v>
      </c>
      <c r="O55" s="11" t="s">
        <v>695</v>
      </c>
      <c r="P55" s="11" t="s">
        <v>695</v>
      </c>
      <c r="Q55" s="4" t="s">
        <v>848</v>
      </c>
      <c r="R55" s="11" t="s">
        <v>695</v>
      </c>
      <c r="S55" s="11" t="s">
        <v>695</v>
      </c>
      <c r="T55" s="11" t="s">
        <v>695</v>
      </c>
      <c r="U55" s="4" t="s">
        <v>848</v>
      </c>
      <c r="V55" s="11">
        <f t="shared" si="42"/>
        <v>1</v>
      </c>
      <c r="W55" s="11">
        <f t="shared" si="43"/>
        <v>1</v>
      </c>
      <c r="X55" s="11">
        <f t="shared" si="44"/>
        <v>1</v>
      </c>
      <c r="Y55" s="4">
        <f t="shared" si="45"/>
        <v>0</v>
      </c>
      <c r="Z55" s="11">
        <f t="shared" si="46"/>
        <v>1</v>
      </c>
      <c r="AA55" s="11">
        <f t="shared" si="47"/>
        <v>1</v>
      </c>
      <c r="AB55" s="11">
        <f t="shared" si="48"/>
        <v>1</v>
      </c>
      <c r="AC55" s="4">
        <f t="shared" si="49"/>
        <v>0</v>
      </c>
      <c r="AD55" s="8"/>
      <c r="AE55" s="17" t="s">
        <v>848</v>
      </c>
      <c r="AF55" s="17"/>
      <c r="AG55" s="17"/>
      <c r="AH55" s="17"/>
      <c r="AI55" s="17"/>
    </row>
    <row r="56" spans="2:36" s="2" customFormat="1" ht="15" customHeight="1" x14ac:dyDescent="0.3">
      <c r="B56" s="4" t="s">
        <v>349</v>
      </c>
      <c r="C56" s="11" t="s">
        <v>1529</v>
      </c>
      <c r="D56" s="5" t="s">
        <v>21</v>
      </c>
      <c r="E56" s="5" t="s">
        <v>861</v>
      </c>
      <c r="F56" s="75">
        <f t="shared" si="0"/>
        <v>1</v>
      </c>
      <c r="G56" s="4" t="s">
        <v>69</v>
      </c>
      <c r="H56" s="4" t="s">
        <v>122</v>
      </c>
      <c r="I56" s="4" t="s">
        <v>515</v>
      </c>
      <c r="J56" s="4" t="s">
        <v>940</v>
      </c>
      <c r="K56" s="4"/>
      <c r="L56" s="4">
        <v>2017</v>
      </c>
      <c r="M56" s="4" t="s">
        <v>350</v>
      </c>
      <c r="N56" s="4" t="s">
        <v>695</v>
      </c>
      <c r="O56" s="4" t="s">
        <v>848</v>
      </c>
      <c r="P56" s="4" t="s">
        <v>848</v>
      </c>
      <c r="Q56" s="4" t="s">
        <v>848</v>
      </c>
      <c r="R56" s="4" t="s">
        <v>695</v>
      </c>
      <c r="S56" s="4" t="s">
        <v>695</v>
      </c>
      <c r="T56" s="4" t="s">
        <v>695</v>
      </c>
      <c r="U56" s="4" t="s">
        <v>848</v>
      </c>
      <c r="V56" s="4">
        <f t="shared" si="42"/>
        <v>1</v>
      </c>
      <c r="W56" s="4">
        <f t="shared" si="43"/>
        <v>0</v>
      </c>
      <c r="X56" s="4">
        <f t="shared" si="44"/>
        <v>0</v>
      </c>
      <c r="Y56" s="4">
        <f t="shared" si="45"/>
        <v>0</v>
      </c>
      <c r="Z56" s="4">
        <f t="shared" si="46"/>
        <v>1</v>
      </c>
      <c r="AA56" s="4">
        <f t="shared" si="47"/>
        <v>1</v>
      </c>
      <c r="AB56" s="4">
        <f t="shared" si="48"/>
        <v>1</v>
      </c>
      <c r="AC56" s="4">
        <f t="shared" si="49"/>
        <v>0</v>
      </c>
      <c r="AD56" s="8"/>
      <c r="AE56" s="8" t="s">
        <v>848</v>
      </c>
      <c r="AF56" s="8"/>
      <c r="AG56" s="8"/>
      <c r="AH56" s="8"/>
      <c r="AI56" s="8"/>
    </row>
    <row r="57" spans="2:36" s="2" customFormat="1" ht="15" customHeight="1" x14ac:dyDescent="0.3">
      <c r="B57" s="4" t="s">
        <v>22</v>
      </c>
      <c r="C57" s="11" t="s">
        <v>1529</v>
      </c>
      <c r="D57" s="5" t="s">
        <v>21</v>
      </c>
      <c r="E57" s="5" t="s">
        <v>861</v>
      </c>
      <c r="F57" s="75">
        <f t="shared" si="0"/>
        <v>1</v>
      </c>
      <c r="G57" s="4" t="s">
        <v>142</v>
      </c>
      <c r="H57" s="11" t="s">
        <v>645</v>
      </c>
      <c r="I57" s="11" t="s">
        <v>555</v>
      </c>
      <c r="J57" s="11"/>
      <c r="K57" s="11"/>
      <c r="L57" s="7">
        <v>2009</v>
      </c>
      <c r="M57" s="4" t="s">
        <v>130</v>
      </c>
      <c r="N57" s="4" t="s">
        <v>848</v>
      </c>
      <c r="O57" s="4" t="s">
        <v>848</v>
      </c>
      <c r="P57" s="4" t="s">
        <v>848</v>
      </c>
      <c r="Q57" s="4" t="s">
        <v>848</v>
      </c>
      <c r="R57" s="4" t="s">
        <v>848</v>
      </c>
      <c r="S57" s="4" t="s">
        <v>848</v>
      </c>
      <c r="T57" s="4" t="s">
        <v>848</v>
      </c>
      <c r="U57" s="4" t="s">
        <v>848</v>
      </c>
      <c r="V57" s="4">
        <f t="shared" si="42"/>
        <v>0</v>
      </c>
      <c r="W57" s="4">
        <f t="shared" si="43"/>
        <v>0</v>
      </c>
      <c r="X57" s="4">
        <f t="shared" si="44"/>
        <v>0</v>
      </c>
      <c r="Y57" s="4">
        <f t="shared" si="45"/>
        <v>0</v>
      </c>
      <c r="Z57" s="4">
        <f t="shared" si="46"/>
        <v>0</v>
      </c>
      <c r="AA57" s="4">
        <f t="shared" si="47"/>
        <v>0</v>
      </c>
      <c r="AB57" s="4">
        <f t="shared" si="48"/>
        <v>0</v>
      </c>
      <c r="AC57" s="4">
        <f t="shared" si="49"/>
        <v>0</v>
      </c>
      <c r="AD57" s="8" t="s">
        <v>852</v>
      </c>
      <c r="AE57" s="8" t="s">
        <v>848</v>
      </c>
      <c r="AF57" s="9"/>
      <c r="AG57" s="9"/>
      <c r="AH57" s="9"/>
      <c r="AI57" s="9"/>
    </row>
    <row r="58" spans="2:36" s="151" customFormat="1" ht="15" customHeight="1" x14ac:dyDescent="0.3">
      <c r="B58" s="146" t="s">
        <v>1574</v>
      </c>
      <c r="C58" s="146" t="s">
        <v>1529</v>
      </c>
      <c r="D58" s="147" t="s">
        <v>21</v>
      </c>
      <c r="E58" s="147" t="s">
        <v>861</v>
      </c>
      <c r="F58" s="148">
        <f>IF(E58="Alive",1,0)</f>
        <v>1</v>
      </c>
      <c r="G58" s="146" t="s">
        <v>346</v>
      </c>
      <c r="H58" s="149" t="s">
        <v>16</v>
      </c>
      <c r="I58" s="146" t="s">
        <v>1116</v>
      </c>
      <c r="J58" s="146"/>
      <c r="K58" s="146"/>
      <c r="L58" s="146"/>
      <c r="M58" s="146" t="s">
        <v>1556</v>
      </c>
      <c r="N58" s="146" t="s">
        <v>848</v>
      </c>
      <c r="O58" s="146" t="s">
        <v>848</v>
      </c>
      <c r="P58" s="146" t="s">
        <v>848</v>
      </c>
      <c r="Q58" s="146" t="s">
        <v>848</v>
      </c>
      <c r="R58" s="146" t="s">
        <v>848</v>
      </c>
      <c r="S58" s="146" t="s">
        <v>848</v>
      </c>
      <c r="T58" s="146" t="s">
        <v>848</v>
      </c>
      <c r="U58" s="146" t="s">
        <v>848</v>
      </c>
      <c r="V58" s="146">
        <f t="shared" ref="V58:AC58" si="50">IF(N58="Yes",1,0)</f>
        <v>0</v>
      </c>
      <c r="W58" s="146">
        <f t="shared" si="50"/>
        <v>0</v>
      </c>
      <c r="X58" s="146">
        <f t="shared" si="50"/>
        <v>0</v>
      </c>
      <c r="Y58" s="146">
        <f t="shared" si="50"/>
        <v>0</v>
      </c>
      <c r="Z58" s="146">
        <f t="shared" si="50"/>
        <v>0</v>
      </c>
      <c r="AA58" s="146">
        <f t="shared" si="50"/>
        <v>0</v>
      </c>
      <c r="AB58" s="146">
        <f t="shared" si="50"/>
        <v>0</v>
      </c>
      <c r="AC58" s="146">
        <f t="shared" si="50"/>
        <v>0</v>
      </c>
      <c r="AD58" s="150"/>
      <c r="AE58" s="150" t="s">
        <v>879</v>
      </c>
      <c r="AF58" s="150"/>
      <c r="AG58" s="150"/>
      <c r="AH58" s="150"/>
      <c r="AI58" s="150" t="s">
        <v>1596</v>
      </c>
    </row>
    <row r="59" spans="2:36" s="2" customFormat="1" ht="15" customHeight="1" x14ac:dyDescent="0.3">
      <c r="B59" s="4" t="s">
        <v>195</v>
      </c>
      <c r="C59" s="11" t="s">
        <v>1529</v>
      </c>
      <c r="D59" s="5" t="s">
        <v>21</v>
      </c>
      <c r="E59" s="5" t="s">
        <v>861</v>
      </c>
      <c r="F59" s="75">
        <f t="shared" si="0"/>
        <v>1</v>
      </c>
      <c r="G59" s="4" t="s">
        <v>69</v>
      </c>
      <c r="H59" s="4" t="s">
        <v>70</v>
      </c>
      <c r="I59" s="4" t="s">
        <v>556</v>
      </c>
      <c r="J59" s="4"/>
      <c r="K59" s="4"/>
      <c r="L59" s="4">
        <v>2014</v>
      </c>
      <c r="M59" s="4" t="s">
        <v>205</v>
      </c>
      <c r="N59" s="4" t="s">
        <v>848</v>
      </c>
      <c r="O59" s="4" t="s">
        <v>695</v>
      </c>
      <c r="P59" s="4" t="s">
        <v>695</v>
      </c>
      <c r="Q59" s="4" t="s">
        <v>848</v>
      </c>
      <c r="R59" s="4" t="s">
        <v>695</v>
      </c>
      <c r="S59" s="4" t="s">
        <v>695</v>
      </c>
      <c r="T59" s="4" t="s">
        <v>848</v>
      </c>
      <c r="U59" s="4" t="s">
        <v>848</v>
      </c>
      <c r="V59" s="4">
        <f t="shared" si="42"/>
        <v>0</v>
      </c>
      <c r="W59" s="4">
        <f t="shared" si="43"/>
        <v>1</v>
      </c>
      <c r="X59" s="4">
        <f t="shared" si="44"/>
        <v>1</v>
      </c>
      <c r="Y59" s="4">
        <f t="shared" si="45"/>
        <v>0</v>
      </c>
      <c r="Z59" s="4">
        <f t="shared" si="46"/>
        <v>1</v>
      </c>
      <c r="AA59" s="4">
        <f t="shared" si="47"/>
        <v>1</v>
      </c>
      <c r="AB59" s="4">
        <f t="shared" si="48"/>
        <v>0</v>
      </c>
      <c r="AC59" s="4">
        <f t="shared" si="49"/>
        <v>0</v>
      </c>
      <c r="AD59" s="8" t="s">
        <v>374</v>
      </c>
      <c r="AE59" s="8" t="s">
        <v>848</v>
      </c>
      <c r="AF59" s="8"/>
      <c r="AG59" s="8"/>
      <c r="AH59" s="8"/>
      <c r="AI59" s="8"/>
      <c r="AJ59" s="49"/>
    </row>
    <row r="60" spans="2:36" s="2" customFormat="1" ht="15" customHeight="1" x14ac:dyDescent="0.3">
      <c r="B60" s="4" t="s">
        <v>32</v>
      </c>
      <c r="C60" s="11" t="s">
        <v>1529</v>
      </c>
      <c r="D60" s="5" t="s">
        <v>21</v>
      </c>
      <c r="E60" s="5" t="s">
        <v>861</v>
      </c>
      <c r="F60" s="75">
        <f t="shared" si="0"/>
        <v>1</v>
      </c>
      <c r="G60" s="4" t="s">
        <v>123</v>
      </c>
      <c r="H60" s="13" t="s">
        <v>1476</v>
      </c>
      <c r="I60" s="4" t="s">
        <v>555</v>
      </c>
      <c r="J60" s="4"/>
      <c r="K60" s="4"/>
      <c r="L60" s="4">
        <v>2013</v>
      </c>
      <c r="M60" s="4" t="s">
        <v>131</v>
      </c>
      <c r="N60" s="4" t="s">
        <v>848</v>
      </c>
      <c r="O60" s="4" t="s">
        <v>848</v>
      </c>
      <c r="P60" s="4" t="s">
        <v>848</v>
      </c>
      <c r="Q60" s="4" t="s">
        <v>848</v>
      </c>
      <c r="R60" s="4" t="s">
        <v>848</v>
      </c>
      <c r="S60" s="4" t="s">
        <v>848</v>
      </c>
      <c r="T60" s="4" t="s">
        <v>695</v>
      </c>
      <c r="U60" s="4" t="s">
        <v>848</v>
      </c>
      <c r="V60" s="4">
        <f t="shared" si="42"/>
        <v>0</v>
      </c>
      <c r="W60" s="4">
        <f t="shared" si="43"/>
        <v>0</v>
      </c>
      <c r="X60" s="4">
        <f t="shared" si="44"/>
        <v>0</v>
      </c>
      <c r="Y60" s="4">
        <f t="shared" si="45"/>
        <v>0</v>
      </c>
      <c r="Z60" s="4">
        <f t="shared" si="46"/>
        <v>0</v>
      </c>
      <c r="AA60" s="4">
        <f t="shared" si="47"/>
        <v>0</v>
      </c>
      <c r="AB60" s="4">
        <f t="shared" si="48"/>
        <v>1</v>
      </c>
      <c r="AC60" s="4">
        <f t="shared" si="49"/>
        <v>0</v>
      </c>
      <c r="AD60" s="8" t="s">
        <v>376</v>
      </c>
      <c r="AE60" s="8" t="s">
        <v>848</v>
      </c>
      <c r="AF60" s="8"/>
      <c r="AG60" s="8"/>
      <c r="AH60" s="8"/>
      <c r="AI60" s="8" t="s">
        <v>375</v>
      </c>
    </row>
    <row r="61" spans="2:36" s="2" customFormat="1" ht="15" customHeight="1" x14ac:dyDescent="0.3">
      <c r="B61" s="11" t="s">
        <v>83</v>
      </c>
      <c r="C61" s="11" t="s">
        <v>1529</v>
      </c>
      <c r="D61" s="12" t="s">
        <v>21</v>
      </c>
      <c r="E61" s="12" t="s">
        <v>861</v>
      </c>
      <c r="F61" s="75">
        <f t="shared" si="0"/>
        <v>1</v>
      </c>
      <c r="G61" s="11" t="s">
        <v>142</v>
      </c>
      <c r="H61" s="11" t="s">
        <v>143</v>
      </c>
      <c r="I61" s="11" t="s">
        <v>515</v>
      </c>
      <c r="J61" s="11" t="s">
        <v>940</v>
      </c>
      <c r="K61" s="11"/>
      <c r="L61" s="11">
        <v>2016</v>
      </c>
      <c r="M61" s="11" t="s">
        <v>101</v>
      </c>
      <c r="N61" s="11" t="s">
        <v>848</v>
      </c>
      <c r="O61" s="11" t="s">
        <v>848</v>
      </c>
      <c r="P61" s="11" t="s">
        <v>848</v>
      </c>
      <c r="Q61" s="11" t="s">
        <v>848</v>
      </c>
      <c r="R61" s="11" t="s">
        <v>848</v>
      </c>
      <c r="S61" s="11" t="s">
        <v>848</v>
      </c>
      <c r="T61" s="11" t="s">
        <v>848</v>
      </c>
      <c r="U61" s="11" t="s">
        <v>848</v>
      </c>
      <c r="V61" s="11">
        <f t="shared" si="42"/>
        <v>0</v>
      </c>
      <c r="W61" s="11">
        <f t="shared" si="43"/>
        <v>0</v>
      </c>
      <c r="X61" s="11">
        <f t="shared" si="44"/>
        <v>0</v>
      </c>
      <c r="Y61" s="11">
        <f t="shared" si="45"/>
        <v>0</v>
      </c>
      <c r="Z61" s="11">
        <f t="shared" si="46"/>
        <v>0</v>
      </c>
      <c r="AA61" s="11">
        <f t="shared" si="47"/>
        <v>0</v>
      </c>
      <c r="AB61" s="11">
        <f t="shared" si="48"/>
        <v>0</v>
      </c>
      <c r="AC61" s="11">
        <f t="shared" si="49"/>
        <v>0</v>
      </c>
      <c r="AD61" s="8" t="s">
        <v>378</v>
      </c>
      <c r="AE61" s="17" t="s">
        <v>848</v>
      </c>
      <c r="AF61" s="17"/>
      <c r="AG61" s="17"/>
      <c r="AH61" s="17"/>
      <c r="AI61" s="17" t="s">
        <v>377</v>
      </c>
    </row>
    <row r="62" spans="2:36" s="2" customFormat="1" ht="15" customHeight="1" x14ac:dyDescent="0.3">
      <c r="B62" s="11" t="s">
        <v>400</v>
      </c>
      <c r="C62" s="11" t="s">
        <v>1529</v>
      </c>
      <c r="D62" s="12" t="s">
        <v>21</v>
      </c>
      <c r="E62" s="12" t="s">
        <v>861</v>
      </c>
      <c r="F62" s="75">
        <f t="shared" si="0"/>
        <v>1</v>
      </c>
      <c r="G62" s="11" t="s">
        <v>69</v>
      </c>
      <c r="H62" s="11" t="s">
        <v>122</v>
      </c>
      <c r="I62" s="11" t="s">
        <v>515</v>
      </c>
      <c r="J62" s="11" t="s">
        <v>940</v>
      </c>
      <c r="K62" s="11"/>
      <c r="L62" s="44">
        <v>2016</v>
      </c>
      <c r="M62" s="11" t="s">
        <v>437</v>
      </c>
      <c r="N62" s="11" t="s">
        <v>695</v>
      </c>
      <c r="O62" s="11" t="s">
        <v>848</v>
      </c>
      <c r="P62" s="11" t="s">
        <v>848</v>
      </c>
      <c r="Q62" s="11" t="s">
        <v>848</v>
      </c>
      <c r="R62" s="4" t="s">
        <v>695</v>
      </c>
      <c r="S62" s="11" t="s">
        <v>848</v>
      </c>
      <c r="T62" s="11" t="s">
        <v>848</v>
      </c>
      <c r="U62" s="11" t="s">
        <v>848</v>
      </c>
      <c r="V62" s="11">
        <f t="shared" si="42"/>
        <v>1</v>
      </c>
      <c r="W62" s="11">
        <f t="shared" si="43"/>
        <v>0</v>
      </c>
      <c r="X62" s="11">
        <f t="shared" si="44"/>
        <v>0</v>
      </c>
      <c r="Y62" s="11">
        <f t="shared" si="45"/>
        <v>0</v>
      </c>
      <c r="Z62" s="4">
        <f t="shared" si="46"/>
        <v>1</v>
      </c>
      <c r="AA62" s="11">
        <f t="shared" si="47"/>
        <v>0</v>
      </c>
      <c r="AB62" s="11">
        <f t="shared" si="48"/>
        <v>0</v>
      </c>
      <c r="AC62" s="11">
        <f t="shared" si="49"/>
        <v>0</v>
      </c>
      <c r="AD62" s="8" t="s">
        <v>418</v>
      </c>
      <c r="AE62" s="8" t="s">
        <v>848</v>
      </c>
      <c r="AF62" s="17"/>
      <c r="AG62" s="17"/>
      <c r="AH62" s="17"/>
      <c r="AI62" s="17" t="s">
        <v>410</v>
      </c>
    </row>
    <row r="63" spans="2:36" s="2" customFormat="1" ht="15" customHeight="1" x14ac:dyDescent="0.3">
      <c r="B63" s="11" t="s">
        <v>452</v>
      </c>
      <c r="C63" s="11" t="s">
        <v>1529</v>
      </c>
      <c r="D63" s="12" t="s">
        <v>21</v>
      </c>
      <c r="E63" s="12" t="s">
        <v>861</v>
      </c>
      <c r="F63" s="75">
        <f t="shared" si="0"/>
        <v>1</v>
      </c>
      <c r="G63" s="11" t="s">
        <v>142</v>
      </c>
      <c r="H63" s="11" t="s">
        <v>143</v>
      </c>
      <c r="I63" s="11" t="s">
        <v>515</v>
      </c>
      <c r="J63" s="11" t="s">
        <v>940</v>
      </c>
      <c r="K63" s="11"/>
      <c r="L63" s="44">
        <v>2016</v>
      </c>
      <c r="M63" s="11" t="s">
        <v>466</v>
      </c>
      <c r="N63" s="11" t="s">
        <v>848</v>
      </c>
      <c r="O63" s="11" t="s">
        <v>848</v>
      </c>
      <c r="P63" s="11" t="s">
        <v>848</v>
      </c>
      <c r="Q63" s="11" t="s">
        <v>848</v>
      </c>
      <c r="R63" s="11" t="s">
        <v>848</v>
      </c>
      <c r="S63" s="11" t="s">
        <v>848</v>
      </c>
      <c r="T63" s="11" t="s">
        <v>848</v>
      </c>
      <c r="U63" s="11" t="s">
        <v>848</v>
      </c>
      <c r="V63" s="11">
        <f t="shared" si="42"/>
        <v>0</v>
      </c>
      <c r="W63" s="11">
        <f t="shared" si="43"/>
        <v>0</v>
      </c>
      <c r="X63" s="11">
        <f t="shared" si="44"/>
        <v>0</v>
      </c>
      <c r="Y63" s="11">
        <f t="shared" si="45"/>
        <v>0</v>
      </c>
      <c r="Z63" s="11">
        <f t="shared" si="46"/>
        <v>0</v>
      </c>
      <c r="AA63" s="11">
        <f t="shared" si="47"/>
        <v>0</v>
      </c>
      <c r="AB63" s="11">
        <f t="shared" si="48"/>
        <v>0</v>
      </c>
      <c r="AC63" s="11">
        <f t="shared" si="49"/>
        <v>0</v>
      </c>
      <c r="AD63" s="8"/>
      <c r="AE63" s="17" t="s">
        <v>879</v>
      </c>
      <c r="AF63" s="17"/>
      <c r="AG63" s="17"/>
      <c r="AH63" s="17"/>
      <c r="AI63" s="17"/>
    </row>
    <row r="64" spans="2:36" s="2" customFormat="1" ht="15" customHeight="1" x14ac:dyDescent="0.3">
      <c r="B64" s="11" t="s">
        <v>565</v>
      </c>
      <c r="C64" s="11" t="s">
        <v>1529</v>
      </c>
      <c r="D64" s="12" t="s">
        <v>21</v>
      </c>
      <c r="E64" s="12" t="s">
        <v>861</v>
      </c>
      <c r="F64" s="75">
        <f t="shared" si="0"/>
        <v>1</v>
      </c>
      <c r="G64" s="4" t="s">
        <v>69</v>
      </c>
      <c r="H64" s="11" t="s">
        <v>122</v>
      </c>
      <c r="I64" s="11" t="s">
        <v>555</v>
      </c>
      <c r="J64" s="11"/>
      <c r="K64" s="11"/>
      <c r="L64" s="44">
        <v>2015</v>
      </c>
      <c r="M64" s="11" t="s">
        <v>1223</v>
      </c>
      <c r="N64" s="11" t="s">
        <v>695</v>
      </c>
      <c r="O64" s="11" t="s">
        <v>848</v>
      </c>
      <c r="P64" s="11" t="s">
        <v>848</v>
      </c>
      <c r="Q64" s="11" t="s">
        <v>848</v>
      </c>
      <c r="R64" s="11" t="s">
        <v>695</v>
      </c>
      <c r="S64" s="11" t="s">
        <v>848</v>
      </c>
      <c r="T64" s="11" t="s">
        <v>695</v>
      </c>
      <c r="U64" s="11" t="s">
        <v>848</v>
      </c>
      <c r="V64" s="11">
        <f t="shared" si="42"/>
        <v>1</v>
      </c>
      <c r="W64" s="11">
        <f t="shared" si="43"/>
        <v>0</v>
      </c>
      <c r="X64" s="11">
        <f t="shared" si="44"/>
        <v>0</v>
      </c>
      <c r="Y64" s="11">
        <f t="shared" si="45"/>
        <v>0</v>
      </c>
      <c r="Z64" s="11">
        <f t="shared" si="46"/>
        <v>1</v>
      </c>
      <c r="AA64" s="11">
        <f t="shared" si="47"/>
        <v>0</v>
      </c>
      <c r="AB64" s="11">
        <f t="shared" si="48"/>
        <v>1</v>
      </c>
      <c r="AC64" s="11">
        <f t="shared" si="49"/>
        <v>0</v>
      </c>
      <c r="AD64" s="8"/>
      <c r="AE64" s="17" t="s">
        <v>848</v>
      </c>
      <c r="AF64" s="17"/>
      <c r="AG64" s="17"/>
      <c r="AH64" s="17"/>
      <c r="AI64" s="17"/>
    </row>
    <row r="65" spans="1:35" s="2" customFormat="1" ht="15" customHeight="1" x14ac:dyDescent="0.3">
      <c r="B65" s="4" t="s">
        <v>41</v>
      </c>
      <c r="C65" s="11" t="s">
        <v>1529</v>
      </c>
      <c r="D65" s="5" t="s">
        <v>21</v>
      </c>
      <c r="E65" s="5" t="s">
        <v>861</v>
      </c>
      <c r="F65" s="75">
        <f t="shared" si="0"/>
        <v>1</v>
      </c>
      <c r="G65" s="4" t="s">
        <v>69</v>
      </c>
      <c r="H65" s="4" t="s">
        <v>70</v>
      </c>
      <c r="I65" s="4" t="s">
        <v>555</v>
      </c>
      <c r="J65" s="4"/>
      <c r="K65" s="4"/>
      <c r="L65" s="4">
        <v>2015</v>
      </c>
      <c r="M65" s="4" t="s">
        <v>132</v>
      </c>
      <c r="N65" s="4" t="s">
        <v>848</v>
      </c>
      <c r="O65" s="4" t="s">
        <v>695</v>
      </c>
      <c r="P65" s="4" t="s">
        <v>848</v>
      </c>
      <c r="Q65" s="4" t="s">
        <v>848</v>
      </c>
      <c r="R65" s="4" t="s">
        <v>695</v>
      </c>
      <c r="S65" s="4" t="s">
        <v>695</v>
      </c>
      <c r="T65" s="4" t="s">
        <v>848</v>
      </c>
      <c r="U65" s="4" t="s">
        <v>848</v>
      </c>
      <c r="V65" s="4">
        <f t="shared" si="42"/>
        <v>0</v>
      </c>
      <c r="W65" s="4">
        <f t="shared" si="43"/>
        <v>1</v>
      </c>
      <c r="X65" s="4">
        <f t="shared" si="44"/>
        <v>0</v>
      </c>
      <c r="Y65" s="4">
        <f t="shared" si="45"/>
        <v>0</v>
      </c>
      <c r="Z65" s="4">
        <f t="shared" si="46"/>
        <v>1</v>
      </c>
      <c r="AA65" s="4">
        <f t="shared" si="47"/>
        <v>1</v>
      </c>
      <c r="AB65" s="4">
        <f t="shared" si="48"/>
        <v>0</v>
      </c>
      <c r="AC65" s="4">
        <f t="shared" si="49"/>
        <v>0</v>
      </c>
      <c r="AD65" s="8"/>
      <c r="AE65" s="8" t="s">
        <v>848</v>
      </c>
      <c r="AF65" s="8"/>
      <c r="AG65" s="8"/>
      <c r="AH65" s="8"/>
      <c r="AI65" s="8"/>
    </row>
    <row r="66" spans="1:35" s="2" customFormat="1" ht="15" customHeight="1" x14ac:dyDescent="0.3">
      <c r="B66" s="4" t="s">
        <v>295</v>
      </c>
      <c r="C66" s="11" t="s">
        <v>1529</v>
      </c>
      <c r="D66" s="5" t="s">
        <v>21</v>
      </c>
      <c r="E66" s="5" t="s">
        <v>861</v>
      </c>
      <c r="F66" s="75">
        <f t="shared" si="0"/>
        <v>1</v>
      </c>
      <c r="G66" s="4" t="s">
        <v>69</v>
      </c>
      <c r="H66" s="4" t="s">
        <v>70</v>
      </c>
      <c r="I66" s="4" t="s">
        <v>555</v>
      </c>
      <c r="J66" s="4"/>
      <c r="K66" s="4"/>
      <c r="L66" s="4">
        <v>2016</v>
      </c>
      <c r="M66" s="4" t="s">
        <v>312</v>
      </c>
      <c r="N66" s="4" t="s">
        <v>848</v>
      </c>
      <c r="O66" s="4" t="s">
        <v>848</v>
      </c>
      <c r="P66" s="4" t="s">
        <v>848</v>
      </c>
      <c r="Q66" s="4" t="s">
        <v>848</v>
      </c>
      <c r="R66" s="4" t="s">
        <v>848</v>
      </c>
      <c r="S66" s="4" t="s">
        <v>848</v>
      </c>
      <c r="T66" s="4" t="s">
        <v>848</v>
      </c>
      <c r="U66" s="4" t="s">
        <v>848</v>
      </c>
      <c r="V66" s="4">
        <f t="shared" si="42"/>
        <v>0</v>
      </c>
      <c r="W66" s="4">
        <f t="shared" si="43"/>
        <v>0</v>
      </c>
      <c r="X66" s="4">
        <f t="shared" si="44"/>
        <v>0</v>
      </c>
      <c r="Y66" s="4">
        <f t="shared" si="45"/>
        <v>0</v>
      </c>
      <c r="Z66" s="4">
        <f t="shared" si="46"/>
        <v>0</v>
      </c>
      <c r="AA66" s="4">
        <f t="shared" si="47"/>
        <v>0</v>
      </c>
      <c r="AB66" s="4">
        <f t="shared" si="48"/>
        <v>0</v>
      </c>
      <c r="AC66" s="4">
        <f t="shared" si="49"/>
        <v>0</v>
      </c>
      <c r="AD66" s="8" t="s">
        <v>380</v>
      </c>
      <c r="AE66" s="8" t="s">
        <v>848</v>
      </c>
      <c r="AF66" s="8"/>
      <c r="AG66" s="8"/>
      <c r="AH66" s="8"/>
      <c r="AI66" s="8" t="s">
        <v>379</v>
      </c>
    </row>
    <row r="67" spans="1:35" s="2" customFormat="1" ht="15" customHeight="1" x14ac:dyDescent="0.3">
      <c r="B67" s="4" t="s">
        <v>24</v>
      </c>
      <c r="C67" s="11" t="s">
        <v>1529</v>
      </c>
      <c r="D67" s="5" t="s">
        <v>21</v>
      </c>
      <c r="E67" s="5" t="s">
        <v>861</v>
      </c>
      <c r="F67" s="75">
        <f t="shared" si="0"/>
        <v>1</v>
      </c>
      <c r="G67" s="4" t="s">
        <v>69</v>
      </c>
      <c r="H67" s="4" t="s">
        <v>70</v>
      </c>
      <c r="I67" s="4" t="s">
        <v>556</v>
      </c>
      <c r="J67" s="4"/>
      <c r="K67" s="4"/>
      <c r="L67" s="4">
        <v>2003</v>
      </c>
      <c r="M67" s="4" t="s">
        <v>133</v>
      </c>
      <c r="N67" s="4" t="s">
        <v>848</v>
      </c>
      <c r="O67" s="4" t="s">
        <v>848</v>
      </c>
      <c r="P67" s="4" t="s">
        <v>848</v>
      </c>
      <c r="Q67" s="4" t="s">
        <v>848</v>
      </c>
      <c r="R67" s="4" t="s">
        <v>695</v>
      </c>
      <c r="S67" s="4" t="s">
        <v>695</v>
      </c>
      <c r="T67" s="4" t="s">
        <v>848</v>
      </c>
      <c r="U67" s="4" t="s">
        <v>848</v>
      </c>
      <c r="V67" s="4">
        <f t="shared" si="42"/>
        <v>0</v>
      </c>
      <c r="W67" s="4">
        <f t="shared" si="43"/>
        <v>0</v>
      </c>
      <c r="X67" s="4">
        <f t="shared" si="44"/>
        <v>0</v>
      </c>
      <c r="Y67" s="4">
        <f t="shared" si="45"/>
        <v>0</v>
      </c>
      <c r="Z67" s="4">
        <f t="shared" si="46"/>
        <v>1</v>
      </c>
      <c r="AA67" s="4">
        <f t="shared" si="47"/>
        <v>1</v>
      </c>
      <c r="AB67" s="4">
        <f t="shared" si="48"/>
        <v>0</v>
      </c>
      <c r="AC67" s="4">
        <f t="shared" si="49"/>
        <v>0</v>
      </c>
      <c r="AD67" s="8"/>
      <c r="AE67" s="8" t="s">
        <v>848</v>
      </c>
      <c r="AF67" s="8"/>
      <c r="AG67" s="8"/>
      <c r="AH67" s="8"/>
      <c r="AI67" s="8"/>
    </row>
    <row r="68" spans="1:35" s="2" customFormat="1" ht="15" customHeight="1" x14ac:dyDescent="0.3">
      <c r="B68" s="4" t="s">
        <v>25</v>
      </c>
      <c r="C68" s="11" t="s">
        <v>1529</v>
      </c>
      <c r="D68" s="5" t="s">
        <v>21</v>
      </c>
      <c r="E68" s="5" t="s">
        <v>861</v>
      </c>
      <c r="F68" s="75">
        <f t="shared" si="0"/>
        <v>1</v>
      </c>
      <c r="G68" s="4" t="s">
        <v>69</v>
      </c>
      <c r="H68" s="4" t="s">
        <v>70</v>
      </c>
      <c r="I68" s="4" t="s">
        <v>556</v>
      </c>
      <c r="J68" s="4"/>
      <c r="K68" s="4"/>
      <c r="L68" s="4">
        <v>2001</v>
      </c>
      <c r="M68" s="4" t="s">
        <v>134</v>
      </c>
      <c r="N68" s="4" t="s">
        <v>848</v>
      </c>
      <c r="O68" s="4" t="s">
        <v>848</v>
      </c>
      <c r="P68" s="4" t="s">
        <v>848</v>
      </c>
      <c r="Q68" s="4" t="s">
        <v>848</v>
      </c>
      <c r="R68" s="4" t="s">
        <v>695</v>
      </c>
      <c r="S68" s="4" t="s">
        <v>695</v>
      </c>
      <c r="T68" s="4" t="s">
        <v>848</v>
      </c>
      <c r="U68" s="4" t="s">
        <v>848</v>
      </c>
      <c r="V68" s="4">
        <f t="shared" si="42"/>
        <v>0</v>
      </c>
      <c r="W68" s="4">
        <f t="shared" si="43"/>
        <v>0</v>
      </c>
      <c r="X68" s="4">
        <f t="shared" si="44"/>
        <v>0</v>
      </c>
      <c r="Y68" s="4">
        <f t="shared" si="45"/>
        <v>0</v>
      </c>
      <c r="Z68" s="4">
        <f t="shared" si="46"/>
        <v>1</v>
      </c>
      <c r="AA68" s="4">
        <f t="shared" si="47"/>
        <v>1</v>
      </c>
      <c r="AB68" s="4">
        <f t="shared" si="48"/>
        <v>0</v>
      </c>
      <c r="AC68" s="4">
        <f t="shared" si="49"/>
        <v>0</v>
      </c>
      <c r="AD68" s="8"/>
      <c r="AE68" s="8" t="s">
        <v>848</v>
      </c>
      <c r="AF68" s="8"/>
      <c r="AG68" s="8"/>
      <c r="AH68" s="8"/>
      <c r="AI68" s="8" t="s">
        <v>381</v>
      </c>
    </row>
    <row r="69" spans="1:35" s="2" customFormat="1" ht="15" customHeight="1" x14ac:dyDescent="0.3">
      <c r="B69" s="4" t="s">
        <v>336</v>
      </c>
      <c r="C69" s="11" t="s">
        <v>1529</v>
      </c>
      <c r="D69" s="5" t="s">
        <v>21</v>
      </c>
      <c r="E69" s="5" t="s">
        <v>861</v>
      </c>
      <c r="F69" s="75">
        <f t="shared" si="0"/>
        <v>1</v>
      </c>
      <c r="G69" s="4" t="s">
        <v>123</v>
      </c>
      <c r="H69" s="13" t="s">
        <v>1476</v>
      </c>
      <c r="I69" s="4" t="s">
        <v>515</v>
      </c>
      <c r="J69" s="4" t="s">
        <v>940</v>
      </c>
      <c r="K69" s="4"/>
      <c r="L69" s="4">
        <v>2017</v>
      </c>
      <c r="M69" s="4" t="s">
        <v>337</v>
      </c>
      <c r="N69" s="4" t="s">
        <v>848</v>
      </c>
      <c r="O69" s="4" t="s">
        <v>848</v>
      </c>
      <c r="P69" s="4" t="s">
        <v>848</v>
      </c>
      <c r="Q69" s="4" t="s">
        <v>848</v>
      </c>
      <c r="R69" s="4" t="s">
        <v>848</v>
      </c>
      <c r="S69" s="4" t="s">
        <v>848</v>
      </c>
      <c r="T69" s="4" t="s">
        <v>848</v>
      </c>
      <c r="U69" s="4" t="s">
        <v>848</v>
      </c>
      <c r="V69" s="4">
        <f t="shared" si="42"/>
        <v>0</v>
      </c>
      <c r="W69" s="4">
        <f t="shared" si="43"/>
        <v>0</v>
      </c>
      <c r="X69" s="4">
        <f t="shared" si="44"/>
        <v>0</v>
      </c>
      <c r="Y69" s="4">
        <f t="shared" si="45"/>
        <v>0</v>
      </c>
      <c r="Z69" s="4">
        <f t="shared" si="46"/>
        <v>0</v>
      </c>
      <c r="AA69" s="4">
        <f t="shared" si="47"/>
        <v>0</v>
      </c>
      <c r="AB69" s="4">
        <f t="shared" si="48"/>
        <v>0</v>
      </c>
      <c r="AC69" s="4">
        <f t="shared" si="49"/>
        <v>0</v>
      </c>
      <c r="AD69" s="8"/>
      <c r="AE69" s="8" t="s">
        <v>879</v>
      </c>
      <c r="AF69" s="8"/>
      <c r="AG69" s="8"/>
      <c r="AH69" s="8"/>
      <c r="AI69" s="8"/>
    </row>
    <row r="70" spans="1:35" s="2" customFormat="1" ht="15" customHeight="1" x14ac:dyDescent="0.3">
      <c r="B70" s="4" t="s">
        <v>1548</v>
      </c>
      <c r="C70" s="11" t="s">
        <v>1529</v>
      </c>
      <c r="D70" s="5" t="s">
        <v>21</v>
      </c>
      <c r="E70" s="5" t="s">
        <v>861</v>
      </c>
      <c r="F70" s="75">
        <f t="shared" ref="F70" si="51">IF(E70="Alive",1,0)</f>
        <v>1</v>
      </c>
      <c r="G70" s="4" t="s">
        <v>123</v>
      </c>
      <c r="H70" s="13" t="s">
        <v>1476</v>
      </c>
      <c r="I70" s="4" t="s">
        <v>555</v>
      </c>
      <c r="J70" s="4"/>
      <c r="K70" s="4"/>
      <c r="L70" s="4">
        <v>2004</v>
      </c>
      <c r="M70" s="4" t="s">
        <v>1549</v>
      </c>
      <c r="N70" s="4" t="s">
        <v>848</v>
      </c>
      <c r="O70" s="4" t="s">
        <v>848</v>
      </c>
      <c r="P70" s="4" t="s">
        <v>848</v>
      </c>
      <c r="Q70" s="4" t="s">
        <v>848</v>
      </c>
      <c r="R70" s="4" t="s">
        <v>848</v>
      </c>
      <c r="S70" s="4" t="s">
        <v>848</v>
      </c>
      <c r="T70" s="4" t="s">
        <v>848</v>
      </c>
      <c r="U70" s="4" t="s">
        <v>848</v>
      </c>
      <c r="V70" s="4">
        <f t="shared" ref="V70" si="52">IF(N70="Yes",1,0)</f>
        <v>0</v>
      </c>
      <c r="W70" s="4">
        <f t="shared" ref="W70" si="53">IF(O70="Yes",1,0)</f>
        <v>0</v>
      </c>
      <c r="X70" s="4">
        <f t="shared" ref="X70" si="54">IF(P70="Yes",1,0)</f>
        <v>0</v>
      </c>
      <c r="Y70" s="4">
        <f t="shared" ref="Y70" si="55">IF(Q70="Yes",1,0)</f>
        <v>0</v>
      </c>
      <c r="Z70" s="4">
        <f t="shared" ref="Z70" si="56">IF(R70="Yes",1,0)</f>
        <v>0</v>
      </c>
      <c r="AA70" s="4">
        <f t="shared" ref="AA70" si="57">IF(S70="Yes",1,0)</f>
        <v>0</v>
      </c>
      <c r="AB70" s="4">
        <f t="shared" ref="AB70" si="58">IF(T70="Yes",1,0)</f>
        <v>0</v>
      </c>
      <c r="AC70" s="4">
        <f t="shared" ref="AC70" si="59">IF(U70="Yes",1,0)</f>
        <v>0</v>
      </c>
      <c r="AD70" s="8"/>
      <c r="AE70" s="8" t="s">
        <v>879</v>
      </c>
      <c r="AF70" s="8"/>
      <c r="AG70" s="8"/>
      <c r="AH70" s="8"/>
      <c r="AI70" s="8"/>
    </row>
    <row r="71" spans="1:35" s="2" customFormat="1" ht="15" customHeight="1" x14ac:dyDescent="0.3">
      <c r="B71" s="4" t="s">
        <v>1387</v>
      </c>
      <c r="C71" s="11" t="s">
        <v>1529</v>
      </c>
      <c r="D71" s="5" t="s">
        <v>21</v>
      </c>
      <c r="E71" s="5" t="s">
        <v>861</v>
      </c>
      <c r="F71" s="75">
        <f t="shared" si="0"/>
        <v>1</v>
      </c>
      <c r="G71" s="4" t="s">
        <v>1115</v>
      </c>
      <c r="H71" s="4" t="s">
        <v>64</v>
      </c>
      <c r="I71" s="4" t="s">
        <v>1116</v>
      </c>
      <c r="J71" s="4"/>
      <c r="K71" s="4"/>
      <c r="L71" s="4">
        <v>2018</v>
      </c>
      <c r="M71" s="4" t="s">
        <v>910</v>
      </c>
      <c r="N71" s="4" t="s">
        <v>848</v>
      </c>
      <c r="O71" s="4" t="s">
        <v>848</v>
      </c>
      <c r="P71" s="4" t="s">
        <v>848</v>
      </c>
      <c r="Q71" s="4" t="s">
        <v>848</v>
      </c>
      <c r="R71" s="4" t="s">
        <v>848</v>
      </c>
      <c r="S71" s="4" t="s">
        <v>848</v>
      </c>
      <c r="T71" s="4" t="s">
        <v>848</v>
      </c>
      <c r="U71" s="4" t="s">
        <v>848</v>
      </c>
      <c r="V71" s="4">
        <f t="shared" si="42"/>
        <v>0</v>
      </c>
      <c r="W71" s="4">
        <f t="shared" si="43"/>
        <v>0</v>
      </c>
      <c r="X71" s="4">
        <f t="shared" si="44"/>
        <v>0</v>
      </c>
      <c r="Y71" s="4">
        <f t="shared" si="45"/>
        <v>0</v>
      </c>
      <c r="Z71" s="4">
        <f t="shared" si="46"/>
        <v>0</v>
      </c>
      <c r="AA71" s="4">
        <f t="shared" si="47"/>
        <v>0</v>
      </c>
      <c r="AB71" s="4">
        <f t="shared" si="48"/>
        <v>0</v>
      </c>
      <c r="AC71" s="4">
        <f t="shared" si="49"/>
        <v>0</v>
      </c>
      <c r="AD71" s="8"/>
      <c r="AE71" s="8" t="s">
        <v>879</v>
      </c>
      <c r="AF71" s="8"/>
      <c r="AG71" s="8"/>
      <c r="AH71" s="8"/>
      <c r="AI71" s="8"/>
    </row>
    <row r="72" spans="1:35" s="2" customFormat="1" ht="15" customHeight="1" x14ac:dyDescent="0.3">
      <c r="B72" s="11" t="s">
        <v>536</v>
      </c>
      <c r="C72" s="11" t="s">
        <v>1529</v>
      </c>
      <c r="D72" s="12" t="s">
        <v>21</v>
      </c>
      <c r="E72" s="12" t="s">
        <v>861</v>
      </c>
      <c r="F72" s="75">
        <f t="shared" si="0"/>
        <v>1</v>
      </c>
      <c r="G72" s="11" t="s">
        <v>123</v>
      </c>
      <c r="H72" s="13" t="s">
        <v>1476</v>
      </c>
      <c r="I72" s="4" t="s">
        <v>555</v>
      </c>
      <c r="J72" s="11"/>
      <c r="K72" s="11"/>
      <c r="L72" s="11">
        <v>2016</v>
      </c>
      <c r="M72" s="11" t="s">
        <v>537</v>
      </c>
      <c r="N72" s="11" t="s">
        <v>848</v>
      </c>
      <c r="O72" s="11" t="s">
        <v>848</v>
      </c>
      <c r="P72" s="11" t="s">
        <v>848</v>
      </c>
      <c r="Q72" s="11" t="s">
        <v>848</v>
      </c>
      <c r="R72" s="11" t="s">
        <v>848</v>
      </c>
      <c r="S72" s="11" t="s">
        <v>848</v>
      </c>
      <c r="T72" s="11" t="s">
        <v>848</v>
      </c>
      <c r="U72" s="11" t="s">
        <v>848</v>
      </c>
      <c r="V72" s="11">
        <f t="shared" si="42"/>
        <v>0</v>
      </c>
      <c r="W72" s="11">
        <f t="shared" si="43"/>
        <v>0</v>
      </c>
      <c r="X72" s="11">
        <f t="shared" si="44"/>
        <v>0</v>
      </c>
      <c r="Y72" s="11">
        <f t="shared" si="45"/>
        <v>0</v>
      </c>
      <c r="Z72" s="11">
        <f t="shared" si="46"/>
        <v>0</v>
      </c>
      <c r="AA72" s="11">
        <f t="shared" si="47"/>
        <v>0</v>
      </c>
      <c r="AB72" s="11">
        <f t="shared" si="48"/>
        <v>0</v>
      </c>
      <c r="AC72" s="11">
        <f t="shared" si="49"/>
        <v>0</v>
      </c>
      <c r="AD72" s="8" t="s">
        <v>914</v>
      </c>
      <c r="AE72" s="17" t="s">
        <v>848</v>
      </c>
      <c r="AF72" s="17"/>
      <c r="AG72" s="17"/>
      <c r="AH72" s="17"/>
      <c r="AI72" s="17"/>
    </row>
    <row r="73" spans="1:35" s="2" customFormat="1" ht="15" customHeight="1" x14ac:dyDescent="0.3">
      <c r="B73" s="11" t="s">
        <v>1167</v>
      </c>
      <c r="C73" s="11" t="s">
        <v>1529</v>
      </c>
      <c r="D73" s="12" t="s">
        <v>21</v>
      </c>
      <c r="E73" s="12" t="s">
        <v>861</v>
      </c>
      <c r="F73" s="75">
        <f t="shared" ref="F73:F143" si="60">IF(E73="Alive",1,0)</f>
        <v>1</v>
      </c>
      <c r="G73" s="11" t="s">
        <v>69</v>
      </c>
      <c r="H73" s="11" t="s">
        <v>70</v>
      </c>
      <c r="I73" s="4" t="s">
        <v>555</v>
      </c>
      <c r="J73" s="11"/>
      <c r="K73" s="11"/>
      <c r="L73" s="11">
        <v>2016</v>
      </c>
      <c r="M73" s="11" t="s">
        <v>564</v>
      </c>
      <c r="N73" s="4" t="s">
        <v>695</v>
      </c>
      <c r="O73" s="11" t="s">
        <v>848</v>
      </c>
      <c r="P73" s="11" t="s">
        <v>848</v>
      </c>
      <c r="Q73" s="11" t="s">
        <v>848</v>
      </c>
      <c r="R73" s="4" t="s">
        <v>695</v>
      </c>
      <c r="S73" s="4" t="s">
        <v>695</v>
      </c>
      <c r="T73" s="11" t="s">
        <v>848</v>
      </c>
      <c r="U73" s="11" t="s">
        <v>848</v>
      </c>
      <c r="V73" s="11">
        <f t="shared" si="42"/>
        <v>1</v>
      </c>
      <c r="W73" s="11">
        <f t="shared" si="43"/>
        <v>0</v>
      </c>
      <c r="X73" s="11">
        <f t="shared" si="44"/>
        <v>0</v>
      </c>
      <c r="Y73" s="11">
        <f t="shared" si="45"/>
        <v>0</v>
      </c>
      <c r="Z73" s="11">
        <f t="shared" si="46"/>
        <v>1</v>
      </c>
      <c r="AA73" s="11">
        <f t="shared" si="47"/>
        <v>1</v>
      </c>
      <c r="AB73" s="11">
        <f t="shared" si="48"/>
        <v>0</v>
      </c>
      <c r="AC73" s="11">
        <f t="shared" si="49"/>
        <v>0</v>
      </c>
      <c r="AD73" s="8" t="s">
        <v>1227</v>
      </c>
      <c r="AE73" s="17" t="s">
        <v>848</v>
      </c>
      <c r="AF73" s="17"/>
      <c r="AG73" s="17"/>
      <c r="AH73" s="17"/>
      <c r="AI73" s="17"/>
    </row>
    <row r="74" spans="1:35" s="2" customFormat="1" ht="15" customHeight="1" x14ac:dyDescent="0.3">
      <c r="B74" s="11" t="s">
        <v>102</v>
      </c>
      <c r="C74" s="11" t="s">
        <v>1529</v>
      </c>
      <c r="D74" s="12" t="s">
        <v>21</v>
      </c>
      <c r="E74" s="12" t="s">
        <v>861</v>
      </c>
      <c r="F74" s="75">
        <f t="shared" si="60"/>
        <v>1</v>
      </c>
      <c r="G74" s="11" t="s">
        <v>123</v>
      </c>
      <c r="H74" s="13" t="s">
        <v>1476</v>
      </c>
      <c r="I74" s="11" t="s">
        <v>515</v>
      </c>
      <c r="J74" s="11" t="s">
        <v>940</v>
      </c>
      <c r="K74" s="11"/>
      <c r="L74" s="11">
        <v>2005</v>
      </c>
      <c r="M74" s="11" t="s">
        <v>103</v>
      </c>
      <c r="N74" s="11" t="s">
        <v>848</v>
      </c>
      <c r="O74" s="11" t="s">
        <v>848</v>
      </c>
      <c r="P74" s="11" t="s">
        <v>848</v>
      </c>
      <c r="Q74" s="11" t="s">
        <v>848</v>
      </c>
      <c r="R74" s="11" t="s">
        <v>848</v>
      </c>
      <c r="S74" s="11" t="s">
        <v>848</v>
      </c>
      <c r="T74" s="11" t="s">
        <v>695</v>
      </c>
      <c r="U74" s="11" t="s">
        <v>848</v>
      </c>
      <c r="V74" s="11">
        <f t="shared" si="42"/>
        <v>0</v>
      </c>
      <c r="W74" s="11">
        <f t="shared" si="43"/>
        <v>0</v>
      </c>
      <c r="X74" s="11">
        <f t="shared" si="44"/>
        <v>0</v>
      </c>
      <c r="Y74" s="11">
        <f t="shared" si="45"/>
        <v>0</v>
      </c>
      <c r="Z74" s="11">
        <f t="shared" si="46"/>
        <v>0</v>
      </c>
      <c r="AA74" s="11">
        <f t="shared" si="47"/>
        <v>0</v>
      </c>
      <c r="AB74" s="11">
        <f t="shared" si="48"/>
        <v>1</v>
      </c>
      <c r="AC74" s="11">
        <f t="shared" si="49"/>
        <v>0</v>
      </c>
      <c r="AD74" s="8"/>
      <c r="AE74" s="17" t="s">
        <v>848</v>
      </c>
      <c r="AF74" s="17"/>
      <c r="AG74" s="17"/>
      <c r="AH74" s="17"/>
      <c r="AI74" s="17"/>
    </row>
    <row r="75" spans="1:35" s="2" customFormat="1" ht="15" customHeight="1" x14ac:dyDescent="0.3">
      <c r="B75" s="11" t="s">
        <v>196</v>
      </c>
      <c r="C75" s="11" t="s">
        <v>1529</v>
      </c>
      <c r="D75" s="12" t="s">
        <v>21</v>
      </c>
      <c r="E75" s="12" t="s">
        <v>861</v>
      </c>
      <c r="F75" s="75">
        <f t="shared" si="60"/>
        <v>1</v>
      </c>
      <c r="G75" s="13" t="s">
        <v>19</v>
      </c>
      <c r="H75" s="11" t="s">
        <v>438</v>
      </c>
      <c r="I75" s="4" t="s">
        <v>555</v>
      </c>
      <c r="J75" s="11"/>
      <c r="K75" s="11"/>
      <c r="L75" s="44">
        <v>2015</v>
      </c>
      <c r="M75" s="11" t="s">
        <v>206</v>
      </c>
      <c r="N75" s="11" t="s">
        <v>848</v>
      </c>
      <c r="O75" s="11" t="s">
        <v>848</v>
      </c>
      <c r="P75" s="11" t="s">
        <v>848</v>
      </c>
      <c r="Q75" s="11" t="s">
        <v>848</v>
      </c>
      <c r="R75" s="11" t="s">
        <v>848</v>
      </c>
      <c r="S75" s="11" t="s">
        <v>695</v>
      </c>
      <c r="T75" s="11" t="s">
        <v>848</v>
      </c>
      <c r="U75" s="11" t="s">
        <v>848</v>
      </c>
      <c r="V75" s="11">
        <f t="shared" si="42"/>
        <v>0</v>
      </c>
      <c r="W75" s="11">
        <f t="shared" si="43"/>
        <v>0</v>
      </c>
      <c r="X75" s="11">
        <f t="shared" si="44"/>
        <v>0</v>
      </c>
      <c r="Y75" s="11">
        <f t="shared" si="45"/>
        <v>0</v>
      </c>
      <c r="Z75" s="11">
        <f t="shared" si="46"/>
        <v>0</v>
      </c>
      <c r="AA75" s="11">
        <f t="shared" si="47"/>
        <v>1</v>
      </c>
      <c r="AB75" s="11">
        <f t="shared" si="48"/>
        <v>0</v>
      </c>
      <c r="AC75" s="11">
        <f t="shared" si="49"/>
        <v>0</v>
      </c>
      <c r="AD75" s="8" t="s">
        <v>383</v>
      </c>
      <c r="AE75" s="8" t="s">
        <v>848</v>
      </c>
      <c r="AF75" s="17"/>
      <c r="AG75" s="17"/>
      <c r="AH75" s="17"/>
      <c r="AI75" s="17" t="s">
        <v>382</v>
      </c>
    </row>
    <row r="76" spans="1:35" s="2" customFormat="1" ht="15" customHeight="1" x14ac:dyDescent="0.3">
      <c r="B76" s="11" t="s">
        <v>453</v>
      </c>
      <c r="C76" s="11" t="s">
        <v>1529</v>
      </c>
      <c r="D76" s="12" t="s">
        <v>21</v>
      </c>
      <c r="E76" s="12" t="s">
        <v>861</v>
      </c>
      <c r="F76" s="75">
        <f t="shared" si="60"/>
        <v>1</v>
      </c>
      <c r="G76" s="13" t="s">
        <v>119</v>
      </c>
      <c r="H76" s="11" t="s">
        <v>120</v>
      </c>
      <c r="I76" s="11" t="s">
        <v>556</v>
      </c>
      <c r="J76" s="11"/>
      <c r="K76" s="11"/>
      <c r="L76" s="44">
        <v>2010</v>
      </c>
      <c r="M76" s="11" t="s">
        <v>467</v>
      </c>
      <c r="N76" s="11" t="s">
        <v>848</v>
      </c>
      <c r="O76" s="11" t="s">
        <v>848</v>
      </c>
      <c r="P76" s="11" t="s">
        <v>848</v>
      </c>
      <c r="Q76" s="11" t="s">
        <v>848</v>
      </c>
      <c r="R76" s="11" t="s">
        <v>848</v>
      </c>
      <c r="S76" s="11" t="s">
        <v>848</v>
      </c>
      <c r="T76" s="11" t="s">
        <v>848</v>
      </c>
      <c r="U76" s="11" t="s">
        <v>848</v>
      </c>
      <c r="V76" s="11">
        <f t="shared" si="42"/>
        <v>0</v>
      </c>
      <c r="W76" s="11">
        <f t="shared" si="43"/>
        <v>0</v>
      </c>
      <c r="X76" s="11">
        <f t="shared" si="44"/>
        <v>0</v>
      </c>
      <c r="Y76" s="11">
        <f t="shared" si="45"/>
        <v>0</v>
      </c>
      <c r="Z76" s="11">
        <f t="shared" si="46"/>
        <v>0</v>
      </c>
      <c r="AA76" s="11">
        <f t="shared" si="47"/>
        <v>0</v>
      </c>
      <c r="AB76" s="11">
        <f t="shared" si="48"/>
        <v>0</v>
      </c>
      <c r="AC76" s="11">
        <f t="shared" si="49"/>
        <v>0</v>
      </c>
      <c r="AD76" s="8" t="s">
        <v>917</v>
      </c>
      <c r="AE76" s="17" t="s">
        <v>695</v>
      </c>
      <c r="AF76" s="17"/>
      <c r="AG76" s="17"/>
      <c r="AH76" s="17" t="s">
        <v>916</v>
      </c>
      <c r="AI76" s="17"/>
    </row>
    <row r="77" spans="1:35" s="2" customFormat="1" ht="15" customHeight="1" x14ac:dyDescent="0.3">
      <c r="B77" s="4" t="s">
        <v>88</v>
      </c>
      <c r="C77" s="11" t="s">
        <v>1529</v>
      </c>
      <c r="D77" s="5" t="s">
        <v>21</v>
      </c>
      <c r="E77" s="12" t="s">
        <v>861</v>
      </c>
      <c r="F77" s="75">
        <f t="shared" si="60"/>
        <v>1</v>
      </c>
      <c r="G77" s="4" t="s">
        <v>123</v>
      </c>
      <c r="H77" s="13" t="s">
        <v>1476</v>
      </c>
      <c r="I77" s="4" t="s">
        <v>556</v>
      </c>
      <c r="J77" s="4"/>
      <c r="K77" s="4"/>
      <c r="L77" s="4">
        <v>2014</v>
      </c>
      <c r="M77" s="4" t="s">
        <v>90</v>
      </c>
      <c r="N77" s="11" t="s">
        <v>848</v>
      </c>
      <c r="O77" s="11" t="s">
        <v>848</v>
      </c>
      <c r="P77" s="11" t="s">
        <v>848</v>
      </c>
      <c r="Q77" s="11" t="s">
        <v>848</v>
      </c>
      <c r="R77" s="11" t="s">
        <v>848</v>
      </c>
      <c r="S77" s="11" t="s">
        <v>848</v>
      </c>
      <c r="T77" s="11" t="s">
        <v>848</v>
      </c>
      <c r="U77" s="4" t="s">
        <v>695</v>
      </c>
      <c r="V77" s="11">
        <f t="shared" si="42"/>
        <v>0</v>
      </c>
      <c r="W77" s="11">
        <f t="shared" si="43"/>
        <v>0</v>
      </c>
      <c r="X77" s="11">
        <f t="shared" si="44"/>
        <v>0</v>
      </c>
      <c r="Y77" s="11">
        <f t="shared" si="45"/>
        <v>0</v>
      </c>
      <c r="Z77" s="11">
        <f t="shared" si="46"/>
        <v>0</v>
      </c>
      <c r="AA77" s="11">
        <f t="shared" si="47"/>
        <v>0</v>
      </c>
      <c r="AB77" s="11">
        <f t="shared" si="48"/>
        <v>0</v>
      </c>
      <c r="AC77" s="4">
        <f t="shared" si="49"/>
        <v>1</v>
      </c>
      <c r="AD77" s="8" t="s">
        <v>918</v>
      </c>
      <c r="AE77" s="8" t="s">
        <v>848</v>
      </c>
      <c r="AF77" s="8"/>
      <c r="AG77" s="8"/>
      <c r="AH77" s="8"/>
      <c r="AI77" s="8" t="s">
        <v>384</v>
      </c>
    </row>
    <row r="78" spans="1:35" s="2" customFormat="1" ht="15" customHeight="1" x14ac:dyDescent="0.3">
      <c r="A78" s="151"/>
      <c r="B78" s="146" t="s">
        <v>1591</v>
      </c>
      <c r="C78" s="146" t="s">
        <v>1529</v>
      </c>
      <c r="D78" s="147" t="s">
        <v>21</v>
      </c>
      <c r="E78" s="147" t="s">
        <v>861</v>
      </c>
      <c r="F78" s="148">
        <f t="shared" si="60"/>
        <v>1</v>
      </c>
      <c r="G78" s="146" t="s">
        <v>119</v>
      </c>
      <c r="H78" s="149" t="s">
        <v>120</v>
      </c>
      <c r="I78" s="146" t="s">
        <v>555</v>
      </c>
      <c r="J78" s="4"/>
      <c r="K78" s="4"/>
      <c r="L78" s="4">
        <v>2018</v>
      </c>
      <c r="M78" s="4" t="s">
        <v>1592</v>
      </c>
      <c r="N78" s="11" t="s">
        <v>848</v>
      </c>
      <c r="O78" s="11" t="s">
        <v>848</v>
      </c>
      <c r="P78" s="11" t="s">
        <v>848</v>
      </c>
      <c r="Q78" s="11" t="s">
        <v>848</v>
      </c>
      <c r="R78" s="11" t="s">
        <v>848</v>
      </c>
      <c r="S78" s="11" t="s">
        <v>848</v>
      </c>
      <c r="T78" s="11" t="s">
        <v>848</v>
      </c>
      <c r="U78" s="11" t="s">
        <v>848</v>
      </c>
      <c r="V78" s="11">
        <f t="shared" ref="V78" si="61">IF(N78="Yes",1,0)</f>
        <v>0</v>
      </c>
      <c r="W78" s="11">
        <f t="shared" ref="W78" si="62">IF(O78="Yes",1,0)</f>
        <v>0</v>
      </c>
      <c r="X78" s="11">
        <f t="shared" ref="X78" si="63">IF(P78="Yes",1,0)</f>
        <v>0</v>
      </c>
      <c r="Y78" s="11">
        <f t="shared" ref="Y78" si="64">IF(Q78="Yes",1,0)</f>
        <v>0</v>
      </c>
      <c r="Z78" s="11">
        <f t="shared" ref="Z78" si="65">IF(R78="Yes",1,0)</f>
        <v>0</v>
      </c>
      <c r="AA78" s="11">
        <f t="shared" ref="AA78" si="66">IF(S78="Yes",1,0)</f>
        <v>0</v>
      </c>
      <c r="AB78" s="11">
        <f t="shared" ref="AB78" si="67">IF(T78="Yes",1,0)</f>
        <v>0</v>
      </c>
      <c r="AC78" s="4">
        <f t="shared" ref="AC78" si="68">IF(U78="Yes",1,0)</f>
        <v>0</v>
      </c>
      <c r="AD78" s="8"/>
      <c r="AE78" s="8" t="s">
        <v>848</v>
      </c>
      <c r="AF78" s="8"/>
      <c r="AG78" s="8"/>
      <c r="AH78" s="8"/>
      <c r="AI78" s="8"/>
    </row>
    <row r="79" spans="1:35" s="2" customFormat="1" ht="15" customHeight="1" x14ac:dyDescent="0.3">
      <c r="B79" s="11" t="s">
        <v>1450</v>
      </c>
      <c r="C79" s="11" t="s">
        <v>1529</v>
      </c>
      <c r="D79" s="12" t="s">
        <v>21</v>
      </c>
      <c r="E79" s="12" t="s">
        <v>861</v>
      </c>
      <c r="F79" s="75">
        <f t="shared" si="60"/>
        <v>1</v>
      </c>
      <c r="G79" s="11" t="s">
        <v>69</v>
      </c>
      <c r="H79" s="4" t="s">
        <v>121</v>
      </c>
      <c r="I79" s="4" t="s">
        <v>555</v>
      </c>
      <c r="J79" s="4"/>
      <c r="K79" s="4"/>
      <c r="L79" s="4">
        <v>2018</v>
      </c>
      <c r="M79" s="4" t="s">
        <v>1467</v>
      </c>
      <c r="N79" s="11" t="s">
        <v>848</v>
      </c>
      <c r="O79" s="11" t="s">
        <v>848</v>
      </c>
      <c r="P79" s="11" t="s">
        <v>848</v>
      </c>
      <c r="Q79" s="11" t="s">
        <v>848</v>
      </c>
      <c r="R79" s="4" t="s">
        <v>695</v>
      </c>
      <c r="S79" s="4" t="s">
        <v>695</v>
      </c>
      <c r="T79" s="11" t="s">
        <v>848</v>
      </c>
      <c r="U79" s="11" t="s">
        <v>848</v>
      </c>
      <c r="V79" s="11">
        <f t="shared" ref="V79" si="69">IF(N79="Yes",1,0)</f>
        <v>0</v>
      </c>
      <c r="W79" s="11">
        <f t="shared" ref="W79" si="70">IF(O79="Yes",1,0)</f>
        <v>0</v>
      </c>
      <c r="X79" s="11">
        <f t="shared" ref="X79" si="71">IF(P79="Yes",1,0)</f>
        <v>0</v>
      </c>
      <c r="Y79" s="11">
        <f t="shared" ref="Y79" si="72">IF(Q79="Yes",1,0)</f>
        <v>0</v>
      </c>
      <c r="Z79" s="11">
        <f t="shared" ref="Z79" si="73">IF(R79="Yes",1,0)</f>
        <v>1</v>
      </c>
      <c r="AA79" s="11">
        <f t="shared" ref="AA79" si="74">IF(S79="Yes",1,0)</f>
        <v>1</v>
      </c>
      <c r="AB79" s="11">
        <f t="shared" ref="AB79" si="75">IF(T79="Yes",1,0)</f>
        <v>0</v>
      </c>
      <c r="AC79" s="4">
        <f t="shared" ref="AC79" si="76">IF(U79="Yes",1,0)</f>
        <v>0</v>
      </c>
      <c r="AD79" s="8"/>
      <c r="AE79" s="8" t="s">
        <v>848</v>
      </c>
      <c r="AF79" s="8"/>
      <c r="AG79" s="8"/>
      <c r="AH79" s="8"/>
      <c r="AI79" s="8"/>
    </row>
    <row r="80" spans="1:35" s="2" customFormat="1" ht="15" customHeight="1" x14ac:dyDescent="0.3">
      <c r="B80" s="4" t="s">
        <v>8</v>
      </c>
      <c r="C80" s="11" t="s">
        <v>1529</v>
      </c>
      <c r="D80" s="5" t="s">
        <v>21</v>
      </c>
      <c r="E80" s="12" t="s">
        <v>861</v>
      </c>
      <c r="F80" s="75">
        <f t="shared" si="60"/>
        <v>1</v>
      </c>
      <c r="G80" s="4" t="s">
        <v>288</v>
      </c>
      <c r="H80" s="4" t="s">
        <v>67</v>
      </c>
      <c r="I80" s="4" t="s">
        <v>555</v>
      </c>
      <c r="J80" s="4"/>
      <c r="K80" s="4"/>
      <c r="L80" s="4">
        <v>2014</v>
      </c>
      <c r="M80" s="4" t="s">
        <v>135</v>
      </c>
      <c r="N80" s="11" t="s">
        <v>848</v>
      </c>
      <c r="O80" s="11" t="s">
        <v>848</v>
      </c>
      <c r="P80" s="11" t="s">
        <v>695</v>
      </c>
      <c r="Q80" s="4" t="s">
        <v>848</v>
      </c>
      <c r="R80" s="4" t="s">
        <v>695</v>
      </c>
      <c r="S80" s="4" t="s">
        <v>695</v>
      </c>
      <c r="T80" s="4" t="s">
        <v>695</v>
      </c>
      <c r="U80" s="4" t="s">
        <v>848</v>
      </c>
      <c r="V80" s="11">
        <f t="shared" ref="V80:V122" si="77">IF(N80="Yes",1,0)</f>
        <v>0</v>
      </c>
      <c r="W80" s="11">
        <f t="shared" ref="W80:W122" si="78">IF(O80="Yes",1,0)</f>
        <v>0</v>
      </c>
      <c r="X80" s="11">
        <f t="shared" ref="X80:X122" si="79">IF(P80="Yes",1,0)</f>
        <v>1</v>
      </c>
      <c r="Y80" s="4">
        <f t="shared" ref="Y80:Y122" si="80">IF(Q80="Yes",1,0)</f>
        <v>0</v>
      </c>
      <c r="Z80" s="4">
        <f t="shared" ref="Z80:Z122" si="81">IF(R80="Yes",1,0)</f>
        <v>1</v>
      </c>
      <c r="AA80" s="4">
        <f t="shared" ref="AA80:AA122" si="82">IF(S80="Yes",1,0)</f>
        <v>1</v>
      </c>
      <c r="AB80" s="4">
        <f t="shared" ref="AB80:AB122" si="83">IF(T80="Yes",1,0)</f>
        <v>1</v>
      </c>
      <c r="AC80" s="4">
        <f t="shared" ref="AC80:AC122" si="84">IF(U80="Yes",1,0)</f>
        <v>0</v>
      </c>
      <c r="AD80" s="8" t="s">
        <v>385</v>
      </c>
      <c r="AE80" s="8" t="s">
        <v>848</v>
      </c>
      <c r="AF80" s="8"/>
      <c r="AG80" s="8"/>
      <c r="AH80" s="8"/>
      <c r="AI80" s="8"/>
    </row>
    <row r="81" spans="2:35" s="2" customFormat="1" ht="15" customHeight="1" x14ac:dyDescent="0.3">
      <c r="B81" s="4" t="s">
        <v>4</v>
      </c>
      <c r="C81" s="11" t="s">
        <v>1529</v>
      </c>
      <c r="D81" s="5" t="s">
        <v>21</v>
      </c>
      <c r="E81" s="12" t="s">
        <v>861</v>
      </c>
      <c r="F81" s="75">
        <f t="shared" si="60"/>
        <v>1</v>
      </c>
      <c r="G81" s="4" t="s">
        <v>288</v>
      </c>
      <c r="H81" s="4" t="s">
        <v>71</v>
      </c>
      <c r="I81" s="4" t="s">
        <v>555</v>
      </c>
      <c r="J81" s="4"/>
      <c r="K81" s="4"/>
      <c r="L81" s="4">
        <v>2011</v>
      </c>
      <c r="M81" s="4" t="s">
        <v>136</v>
      </c>
      <c r="N81" s="11" t="s">
        <v>848</v>
      </c>
      <c r="O81" s="11" t="s">
        <v>848</v>
      </c>
      <c r="P81" s="11" t="s">
        <v>848</v>
      </c>
      <c r="Q81" s="11" t="s">
        <v>848</v>
      </c>
      <c r="R81" s="11" t="s">
        <v>848</v>
      </c>
      <c r="S81" s="11" t="s">
        <v>848</v>
      </c>
      <c r="T81" s="11" t="s">
        <v>848</v>
      </c>
      <c r="U81" s="11" t="s">
        <v>848</v>
      </c>
      <c r="V81" s="11">
        <f t="shared" si="77"/>
        <v>0</v>
      </c>
      <c r="W81" s="11">
        <f t="shared" si="78"/>
        <v>0</v>
      </c>
      <c r="X81" s="11">
        <f t="shared" si="79"/>
        <v>0</v>
      </c>
      <c r="Y81" s="11">
        <f t="shared" si="80"/>
        <v>0</v>
      </c>
      <c r="Z81" s="11">
        <f t="shared" si="81"/>
        <v>0</v>
      </c>
      <c r="AA81" s="11">
        <f t="shared" si="82"/>
        <v>0</v>
      </c>
      <c r="AB81" s="11">
        <f t="shared" si="83"/>
        <v>0</v>
      </c>
      <c r="AC81" s="11">
        <f t="shared" si="84"/>
        <v>0</v>
      </c>
      <c r="AD81" s="11"/>
      <c r="AE81" s="11" t="s">
        <v>848</v>
      </c>
      <c r="AF81" s="8"/>
      <c r="AG81" s="8"/>
      <c r="AH81" s="8" t="s">
        <v>915</v>
      </c>
      <c r="AI81" s="8"/>
    </row>
    <row r="82" spans="2:35" s="2" customFormat="1" ht="15" customHeight="1" x14ac:dyDescent="0.3">
      <c r="B82" s="4" t="s">
        <v>750</v>
      </c>
      <c r="C82" s="11" t="s">
        <v>1529</v>
      </c>
      <c r="D82" s="5" t="s">
        <v>21</v>
      </c>
      <c r="E82" s="5" t="s">
        <v>861</v>
      </c>
      <c r="F82" s="75">
        <f t="shared" si="60"/>
        <v>1</v>
      </c>
      <c r="G82" s="4" t="s">
        <v>123</v>
      </c>
      <c r="H82" s="13" t="s">
        <v>1476</v>
      </c>
      <c r="I82" s="4" t="s">
        <v>555</v>
      </c>
      <c r="J82" s="4"/>
      <c r="K82" s="4"/>
      <c r="L82" s="23" t="s">
        <v>293</v>
      </c>
      <c r="M82" s="4" t="s">
        <v>751</v>
      </c>
      <c r="N82" s="11" t="s">
        <v>848</v>
      </c>
      <c r="O82" s="11" t="s">
        <v>848</v>
      </c>
      <c r="P82" s="11" t="s">
        <v>848</v>
      </c>
      <c r="Q82" s="11" t="s">
        <v>848</v>
      </c>
      <c r="R82" s="11" t="s">
        <v>848</v>
      </c>
      <c r="S82" s="11" t="s">
        <v>848</v>
      </c>
      <c r="T82" s="11" t="s">
        <v>695</v>
      </c>
      <c r="U82" s="11" t="s">
        <v>848</v>
      </c>
      <c r="V82" s="11">
        <f t="shared" si="77"/>
        <v>0</v>
      </c>
      <c r="W82" s="11">
        <f t="shared" si="78"/>
        <v>0</v>
      </c>
      <c r="X82" s="11">
        <f t="shared" si="79"/>
        <v>0</v>
      </c>
      <c r="Y82" s="11">
        <f t="shared" si="80"/>
        <v>0</v>
      </c>
      <c r="Z82" s="11">
        <f t="shared" si="81"/>
        <v>0</v>
      </c>
      <c r="AA82" s="11">
        <f t="shared" si="82"/>
        <v>0</v>
      </c>
      <c r="AB82" s="11">
        <f t="shared" si="83"/>
        <v>1</v>
      </c>
      <c r="AC82" s="11">
        <f t="shared" si="84"/>
        <v>0</v>
      </c>
      <c r="AD82" s="8"/>
      <c r="AE82" s="8" t="s">
        <v>848</v>
      </c>
      <c r="AF82" s="8"/>
      <c r="AG82" s="8"/>
      <c r="AH82" s="8"/>
      <c r="AI82" s="8"/>
    </row>
    <row r="83" spans="2:35" s="2" customFormat="1" ht="15" customHeight="1" x14ac:dyDescent="0.3">
      <c r="B83" s="4" t="s">
        <v>401</v>
      </c>
      <c r="C83" s="11" t="s">
        <v>1529</v>
      </c>
      <c r="D83" s="5" t="s">
        <v>21</v>
      </c>
      <c r="E83" s="5" t="s">
        <v>862</v>
      </c>
      <c r="F83" s="75">
        <f t="shared" si="60"/>
        <v>0</v>
      </c>
      <c r="G83" s="4" t="s">
        <v>288</v>
      </c>
      <c r="H83" s="4" t="s">
        <v>287</v>
      </c>
      <c r="I83" s="4" t="s">
        <v>555</v>
      </c>
      <c r="J83" s="4"/>
      <c r="K83" s="4"/>
      <c r="L83" s="22">
        <v>2014</v>
      </c>
      <c r="M83" s="4" t="s">
        <v>409</v>
      </c>
      <c r="N83" s="11" t="s">
        <v>848</v>
      </c>
      <c r="O83" s="11" t="s">
        <v>848</v>
      </c>
      <c r="P83" s="11" t="s">
        <v>848</v>
      </c>
      <c r="Q83" s="11" t="s">
        <v>848</v>
      </c>
      <c r="R83" s="11" t="s">
        <v>848</v>
      </c>
      <c r="S83" s="11" t="s">
        <v>848</v>
      </c>
      <c r="T83" s="11" t="s">
        <v>848</v>
      </c>
      <c r="U83" s="11" t="s">
        <v>848</v>
      </c>
      <c r="V83" s="11">
        <f t="shared" si="77"/>
        <v>0</v>
      </c>
      <c r="W83" s="11">
        <f t="shared" si="78"/>
        <v>0</v>
      </c>
      <c r="X83" s="11">
        <f t="shared" si="79"/>
        <v>0</v>
      </c>
      <c r="Y83" s="11">
        <f t="shared" si="80"/>
        <v>0</v>
      </c>
      <c r="Z83" s="11">
        <f t="shared" si="81"/>
        <v>0</v>
      </c>
      <c r="AA83" s="11">
        <f t="shared" si="82"/>
        <v>0</v>
      </c>
      <c r="AB83" s="11">
        <f t="shared" si="83"/>
        <v>0</v>
      </c>
      <c r="AC83" s="11">
        <f t="shared" si="84"/>
        <v>0</v>
      </c>
      <c r="AD83" s="8"/>
      <c r="AE83" s="8" t="s">
        <v>848</v>
      </c>
      <c r="AF83" s="8"/>
      <c r="AG83" s="8"/>
      <c r="AH83" s="8"/>
      <c r="AI83" s="8" t="s">
        <v>411</v>
      </c>
    </row>
    <row r="84" spans="2:35" s="2" customFormat="1" ht="15" customHeight="1" x14ac:dyDescent="0.3">
      <c r="B84" s="4" t="s">
        <v>85</v>
      </c>
      <c r="C84" s="11" t="s">
        <v>1529</v>
      </c>
      <c r="D84" s="5" t="s">
        <v>21</v>
      </c>
      <c r="E84" s="5" t="s">
        <v>861</v>
      </c>
      <c r="F84" s="75">
        <f t="shared" si="60"/>
        <v>1</v>
      </c>
      <c r="G84" s="4" t="s">
        <v>142</v>
      </c>
      <c r="H84" s="4" t="s">
        <v>144</v>
      </c>
      <c r="I84" s="4" t="s">
        <v>555</v>
      </c>
      <c r="J84" s="4"/>
      <c r="K84" s="4"/>
      <c r="L84" s="4">
        <v>2016</v>
      </c>
      <c r="M84" s="4" t="s">
        <v>109</v>
      </c>
      <c r="N84" s="11" t="s">
        <v>848</v>
      </c>
      <c r="O84" s="11" t="s">
        <v>848</v>
      </c>
      <c r="P84" s="11" t="s">
        <v>848</v>
      </c>
      <c r="Q84" s="11" t="s">
        <v>848</v>
      </c>
      <c r="R84" s="11" t="s">
        <v>848</v>
      </c>
      <c r="S84" s="11" t="s">
        <v>848</v>
      </c>
      <c r="T84" s="11" t="s">
        <v>848</v>
      </c>
      <c r="U84" s="11" t="s">
        <v>848</v>
      </c>
      <c r="V84" s="11">
        <f t="shared" si="77"/>
        <v>0</v>
      </c>
      <c r="W84" s="11">
        <f t="shared" si="78"/>
        <v>0</v>
      </c>
      <c r="X84" s="11">
        <f t="shared" si="79"/>
        <v>0</v>
      </c>
      <c r="Y84" s="11">
        <f t="shared" si="80"/>
        <v>0</v>
      </c>
      <c r="Z84" s="11">
        <f t="shared" si="81"/>
        <v>0</v>
      </c>
      <c r="AA84" s="11">
        <f t="shared" si="82"/>
        <v>0</v>
      </c>
      <c r="AB84" s="11">
        <f t="shared" si="83"/>
        <v>0</v>
      </c>
      <c r="AC84" s="11">
        <f t="shared" si="84"/>
        <v>0</v>
      </c>
      <c r="AD84" s="8"/>
      <c r="AE84" s="8" t="s">
        <v>848</v>
      </c>
      <c r="AF84" s="8"/>
      <c r="AG84" s="8"/>
      <c r="AH84" s="8"/>
      <c r="AI84" s="8"/>
    </row>
    <row r="85" spans="2:35" s="2" customFormat="1" ht="15" customHeight="1" x14ac:dyDescent="0.3">
      <c r="B85" s="4" t="s">
        <v>309</v>
      </c>
      <c r="C85" s="11" t="s">
        <v>1529</v>
      </c>
      <c r="D85" s="5" t="s">
        <v>21</v>
      </c>
      <c r="E85" s="5" t="s">
        <v>861</v>
      </c>
      <c r="F85" s="75">
        <f t="shared" si="60"/>
        <v>1</v>
      </c>
      <c r="G85" s="4" t="s">
        <v>17</v>
      </c>
      <c r="H85" s="4" t="s">
        <v>18</v>
      </c>
      <c r="I85" s="4" t="s">
        <v>640</v>
      </c>
      <c r="J85" s="4"/>
      <c r="K85" s="4"/>
      <c r="L85" s="4">
        <v>2017</v>
      </c>
      <c r="M85" s="4" t="s">
        <v>919</v>
      </c>
      <c r="N85" s="11" t="s">
        <v>848</v>
      </c>
      <c r="O85" s="11" t="s">
        <v>848</v>
      </c>
      <c r="P85" s="11" t="s">
        <v>848</v>
      </c>
      <c r="Q85" s="11" t="s">
        <v>848</v>
      </c>
      <c r="R85" s="11" t="s">
        <v>848</v>
      </c>
      <c r="S85" s="11" t="s">
        <v>848</v>
      </c>
      <c r="T85" s="11" t="s">
        <v>848</v>
      </c>
      <c r="U85" s="11" t="s">
        <v>848</v>
      </c>
      <c r="V85" s="11">
        <f t="shared" si="77"/>
        <v>0</v>
      </c>
      <c r="W85" s="11">
        <f t="shared" si="78"/>
        <v>0</v>
      </c>
      <c r="X85" s="11">
        <f t="shared" si="79"/>
        <v>0</v>
      </c>
      <c r="Y85" s="11">
        <f t="shared" si="80"/>
        <v>0</v>
      </c>
      <c r="Z85" s="11">
        <f t="shared" si="81"/>
        <v>0</v>
      </c>
      <c r="AA85" s="11">
        <f t="shared" si="82"/>
        <v>0</v>
      </c>
      <c r="AB85" s="11">
        <f t="shared" si="83"/>
        <v>0</v>
      </c>
      <c r="AC85" s="11">
        <f t="shared" si="84"/>
        <v>0</v>
      </c>
      <c r="AD85" s="8"/>
      <c r="AE85" s="8" t="s">
        <v>879</v>
      </c>
      <c r="AF85" s="8"/>
      <c r="AG85" s="8"/>
      <c r="AH85" s="8"/>
      <c r="AI85" s="8" t="s">
        <v>386</v>
      </c>
    </row>
    <row r="86" spans="2:35" s="2" customFormat="1" ht="15" customHeight="1" x14ac:dyDescent="0.3">
      <c r="B86" s="7" t="s">
        <v>38</v>
      </c>
      <c r="C86" s="11" t="s">
        <v>1529</v>
      </c>
      <c r="D86" s="5" t="s">
        <v>21</v>
      </c>
      <c r="E86" s="5" t="s">
        <v>861</v>
      </c>
      <c r="F86" s="75">
        <f t="shared" si="60"/>
        <v>1</v>
      </c>
      <c r="G86" s="4" t="s">
        <v>288</v>
      </c>
      <c r="H86" s="6" t="s">
        <v>71</v>
      </c>
      <c r="I86" s="4" t="s">
        <v>555</v>
      </c>
      <c r="J86" s="6"/>
      <c r="K86" s="6"/>
      <c r="L86" s="6">
        <v>2013</v>
      </c>
      <c r="M86" s="4" t="s">
        <v>137</v>
      </c>
      <c r="N86" s="4" t="s">
        <v>695</v>
      </c>
      <c r="O86" s="11" t="s">
        <v>848</v>
      </c>
      <c r="P86" s="11" t="s">
        <v>848</v>
      </c>
      <c r="Q86" s="11" t="s">
        <v>848</v>
      </c>
      <c r="R86" s="4" t="s">
        <v>695</v>
      </c>
      <c r="S86" s="4" t="s">
        <v>695</v>
      </c>
      <c r="T86" s="4" t="s">
        <v>695</v>
      </c>
      <c r="U86" s="11" t="s">
        <v>848</v>
      </c>
      <c r="V86" s="4">
        <f t="shared" si="77"/>
        <v>1</v>
      </c>
      <c r="W86" s="11">
        <f t="shared" si="78"/>
        <v>0</v>
      </c>
      <c r="X86" s="11">
        <f t="shared" si="79"/>
        <v>0</v>
      </c>
      <c r="Y86" s="11">
        <f t="shared" si="80"/>
        <v>0</v>
      </c>
      <c r="Z86" s="4">
        <f t="shared" si="81"/>
        <v>1</v>
      </c>
      <c r="AA86" s="4">
        <f t="shared" si="82"/>
        <v>1</v>
      </c>
      <c r="AB86" s="4">
        <f t="shared" si="83"/>
        <v>1</v>
      </c>
      <c r="AC86" s="11">
        <f t="shared" si="84"/>
        <v>0</v>
      </c>
      <c r="AD86" s="8"/>
      <c r="AE86" s="15" t="s">
        <v>879</v>
      </c>
      <c r="AF86" s="15"/>
      <c r="AG86" s="15"/>
      <c r="AH86" s="15"/>
      <c r="AI86" s="15"/>
    </row>
    <row r="87" spans="2:35" s="2" customFormat="1" ht="15" customHeight="1" x14ac:dyDescent="0.3">
      <c r="B87" s="4" t="s">
        <v>197</v>
      </c>
      <c r="C87" s="11" t="s">
        <v>1529</v>
      </c>
      <c r="D87" s="5" t="s">
        <v>21</v>
      </c>
      <c r="E87" s="5" t="s">
        <v>861</v>
      </c>
      <c r="F87" s="75">
        <f t="shared" si="60"/>
        <v>1</v>
      </c>
      <c r="G87" s="4" t="s">
        <v>288</v>
      </c>
      <c r="H87" s="4" t="s">
        <v>287</v>
      </c>
      <c r="I87" s="4" t="s">
        <v>555</v>
      </c>
      <c r="J87" s="4"/>
      <c r="K87" s="4"/>
      <c r="L87" s="4">
        <v>2000</v>
      </c>
      <c r="M87" s="4" t="s">
        <v>207</v>
      </c>
      <c r="N87" s="11" t="s">
        <v>848</v>
      </c>
      <c r="O87" s="11" t="s">
        <v>848</v>
      </c>
      <c r="P87" s="11" t="s">
        <v>848</v>
      </c>
      <c r="Q87" s="11" t="s">
        <v>848</v>
      </c>
      <c r="R87" s="11" t="s">
        <v>848</v>
      </c>
      <c r="S87" s="11" t="s">
        <v>848</v>
      </c>
      <c r="T87" s="11" t="s">
        <v>848</v>
      </c>
      <c r="U87" s="4" t="s">
        <v>695</v>
      </c>
      <c r="V87" s="11">
        <f t="shared" si="77"/>
        <v>0</v>
      </c>
      <c r="W87" s="11">
        <f t="shared" si="78"/>
        <v>0</v>
      </c>
      <c r="X87" s="11">
        <f t="shared" si="79"/>
        <v>0</v>
      </c>
      <c r="Y87" s="11">
        <f t="shared" si="80"/>
        <v>0</v>
      </c>
      <c r="Z87" s="11">
        <f t="shared" si="81"/>
        <v>0</v>
      </c>
      <c r="AA87" s="11">
        <f t="shared" si="82"/>
        <v>0</v>
      </c>
      <c r="AB87" s="11">
        <f t="shared" si="83"/>
        <v>0</v>
      </c>
      <c r="AC87" s="4">
        <f t="shared" si="84"/>
        <v>1</v>
      </c>
      <c r="AD87" s="8"/>
      <c r="AE87" s="8" t="s">
        <v>879</v>
      </c>
      <c r="AF87" s="8"/>
      <c r="AG87" s="8"/>
      <c r="AH87" s="8"/>
      <c r="AI87" s="8"/>
    </row>
    <row r="88" spans="2:35" s="2" customFormat="1" ht="15" customHeight="1" x14ac:dyDescent="0.3">
      <c r="B88" s="11" t="s">
        <v>545</v>
      </c>
      <c r="C88" s="11" t="s">
        <v>1529</v>
      </c>
      <c r="D88" s="12" t="s">
        <v>21</v>
      </c>
      <c r="E88" s="12" t="s">
        <v>861</v>
      </c>
      <c r="F88" s="75">
        <f t="shared" si="60"/>
        <v>1</v>
      </c>
      <c r="G88" s="11" t="s">
        <v>69</v>
      </c>
      <c r="H88" s="11" t="s">
        <v>70</v>
      </c>
      <c r="I88" s="11" t="s">
        <v>556</v>
      </c>
      <c r="J88" s="11"/>
      <c r="K88" s="11"/>
      <c r="L88" s="11">
        <v>2017</v>
      </c>
      <c r="M88" s="11" t="s">
        <v>546</v>
      </c>
      <c r="N88" s="11" t="s">
        <v>848</v>
      </c>
      <c r="O88" s="11" t="s">
        <v>848</v>
      </c>
      <c r="P88" s="11" t="s">
        <v>848</v>
      </c>
      <c r="Q88" s="11" t="s">
        <v>848</v>
      </c>
      <c r="R88" s="11" t="s">
        <v>848</v>
      </c>
      <c r="S88" s="11" t="s">
        <v>848</v>
      </c>
      <c r="T88" s="11" t="s">
        <v>695</v>
      </c>
      <c r="U88" s="11" t="s">
        <v>848</v>
      </c>
      <c r="V88" s="11">
        <f t="shared" si="77"/>
        <v>0</v>
      </c>
      <c r="W88" s="11">
        <f t="shared" si="78"/>
        <v>0</v>
      </c>
      <c r="X88" s="11">
        <f t="shared" si="79"/>
        <v>0</v>
      </c>
      <c r="Y88" s="11">
        <f t="shared" si="80"/>
        <v>0</v>
      </c>
      <c r="Z88" s="11">
        <f t="shared" si="81"/>
        <v>0</v>
      </c>
      <c r="AA88" s="11">
        <f t="shared" si="82"/>
        <v>0</v>
      </c>
      <c r="AB88" s="11">
        <f t="shared" si="83"/>
        <v>1</v>
      </c>
      <c r="AC88" s="11">
        <f t="shared" si="84"/>
        <v>0</v>
      </c>
      <c r="AD88" s="8"/>
      <c r="AE88" s="17" t="s">
        <v>848</v>
      </c>
      <c r="AF88" s="17"/>
      <c r="AG88" s="17"/>
      <c r="AH88" s="17"/>
      <c r="AI88" s="17"/>
    </row>
    <row r="89" spans="2:35" s="2" customFormat="1" ht="15" customHeight="1" x14ac:dyDescent="0.3">
      <c r="B89" s="11" t="s">
        <v>1533</v>
      </c>
      <c r="C89" s="11" t="s">
        <v>1529</v>
      </c>
      <c r="D89" s="12" t="s">
        <v>21</v>
      </c>
      <c r="E89" s="12" t="s">
        <v>861</v>
      </c>
      <c r="F89" s="75">
        <f t="shared" ref="F89" si="85">IF(E89="Alive",1,0)</f>
        <v>1</v>
      </c>
      <c r="G89" s="4" t="s">
        <v>142</v>
      </c>
      <c r="H89" s="4" t="s">
        <v>143</v>
      </c>
      <c r="I89" s="11" t="s">
        <v>555</v>
      </c>
      <c r="J89" s="11"/>
      <c r="K89" s="11"/>
      <c r="L89" s="11">
        <v>2018</v>
      </c>
      <c r="M89" s="11" t="s">
        <v>1532</v>
      </c>
      <c r="N89" s="11" t="s">
        <v>848</v>
      </c>
      <c r="O89" s="11" t="s">
        <v>848</v>
      </c>
      <c r="P89" s="11" t="s">
        <v>848</v>
      </c>
      <c r="Q89" s="11" t="s">
        <v>848</v>
      </c>
      <c r="R89" s="11" t="s">
        <v>848</v>
      </c>
      <c r="S89" s="11" t="s">
        <v>695</v>
      </c>
      <c r="T89" s="11" t="s">
        <v>695</v>
      </c>
      <c r="U89" s="11" t="s">
        <v>848</v>
      </c>
      <c r="V89" s="11">
        <f t="shared" ref="V89" si="86">IF(N89="Yes",1,0)</f>
        <v>0</v>
      </c>
      <c r="W89" s="11">
        <f t="shared" ref="W89" si="87">IF(O89="Yes",1,0)</f>
        <v>0</v>
      </c>
      <c r="X89" s="11">
        <f t="shared" ref="X89" si="88">IF(P89="Yes",1,0)</f>
        <v>0</v>
      </c>
      <c r="Y89" s="11">
        <f t="shared" ref="Y89" si="89">IF(Q89="Yes",1,0)</f>
        <v>0</v>
      </c>
      <c r="Z89" s="11">
        <f t="shared" ref="Z89" si="90">IF(R89="Yes",1,0)</f>
        <v>0</v>
      </c>
      <c r="AA89" s="11">
        <f t="shared" ref="AA89" si="91">IF(S89="Yes",1,0)</f>
        <v>1</v>
      </c>
      <c r="AB89" s="11">
        <f t="shared" ref="AB89" si="92">IF(T89="Yes",1,0)</f>
        <v>1</v>
      </c>
      <c r="AC89" s="11">
        <f t="shared" ref="AC89" si="93">IF(U89="Yes",1,0)</f>
        <v>0</v>
      </c>
      <c r="AD89" s="8" t="s">
        <v>1534</v>
      </c>
      <c r="AE89" s="17" t="s">
        <v>848</v>
      </c>
      <c r="AF89" s="17"/>
      <c r="AG89" s="17"/>
      <c r="AH89" s="17"/>
      <c r="AI89" s="17"/>
    </row>
    <row r="90" spans="2:35" s="2" customFormat="1" ht="15" customHeight="1" x14ac:dyDescent="0.3">
      <c r="B90" s="11" t="s">
        <v>428</v>
      </c>
      <c r="C90" s="11" t="s">
        <v>1529</v>
      </c>
      <c r="D90" s="12" t="s">
        <v>21</v>
      </c>
      <c r="E90" s="12" t="s">
        <v>861</v>
      </c>
      <c r="F90" s="75">
        <f t="shared" si="60"/>
        <v>1</v>
      </c>
      <c r="G90" s="11" t="s">
        <v>119</v>
      </c>
      <c r="H90" s="11" t="s">
        <v>182</v>
      </c>
      <c r="I90" s="4" t="s">
        <v>555</v>
      </c>
      <c r="J90" s="11"/>
      <c r="K90" s="11"/>
      <c r="L90" s="11">
        <v>2015</v>
      </c>
      <c r="M90" s="11" t="s">
        <v>429</v>
      </c>
      <c r="N90" s="11" t="s">
        <v>848</v>
      </c>
      <c r="O90" s="11" t="s">
        <v>848</v>
      </c>
      <c r="P90" s="11" t="s">
        <v>848</v>
      </c>
      <c r="Q90" s="11" t="s">
        <v>848</v>
      </c>
      <c r="R90" s="11" t="s">
        <v>848</v>
      </c>
      <c r="S90" s="11" t="s">
        <v>848</v>
      </c>
      <c r="T90" s="11" t="s">
        <v>848</v>
      </c>
      <c r="U90" s="11" t="s">
        <v>848</v>
      </c>
      <c r="V90" s="11">
        <f t="shared" si="77"/>
        <v>0</v>
      </c>
      <c r="W90" s="11">
        <f t="shared" si="78"/>
        <v>0</v>
      </c>
      <c r="X90" s="11">
        <f t="shared" si="79"/>
        <v>0</v>
      </c>
      <c r="Y90" s="11">
        <f t="shared" si="80"/>
        <v>0</v>
      </c>
      <c r="Z90" s="11">
        <f t="shared" si="81"/>
        <v>0</v>
      </c>
      <c r="AA90" s="11">
        <f t="shared" si="82"/>
        <v>0</v>
      </c>
      <c r="AB90" s="11">
        <f t="shared" si="83"/>
        <v>0</v>
      </c>
      <c r="AC90" s="11">
        <f t="shared" si="84"/>
        <v>0</v>
      </c>
      <c r="AD90" s="8" t="s">
        <v>430</v>
      </c>
      <c r="AE90" s="17" t="s">
        <v>848</v>
      </c>
      <c r="AF90" s="17"/>
      <c r="AG90" s="17"/>
      <c r="AH90" s="17"/>
      <c r="AI90" s="17"/>
    </row>
    <row r="91" spans="2:35" s="2" customFormat="1" ht="15" customHeight="1" x14ac:dyDescent="0.3">
      <c r="B91" s="11" t="s">
        <v>474</v>
      </c>
      <c r="C91" s="11" t="s">
        <v>1529</v>
      </c>
      <c r="D91" s="12" t="s">
        <v>21</v>
      </c>
      <c r="E91" s="12" t="s">
        <v>861</v>
      </c>
      <c r="F91" s="75">
        <f t="shared" si="60"/>
        <v>1</v>
      </c>
      <c r="G91" s="11" t="s">
        <v>69</v>
      </c>
      <c r="H91" s="11" t="s">
        <v>70</v>
      </c>
      <c r="I91" s="4" t="s">
        <v>555</v>
      </c>
      <c r="J91" s="11"/>
      <c r="K91" s="11"/>
      <c r="L91" s="11">
        <v>2017</v>
      </c>
      <c r="M91" s="11" t="s">
        <v>481</v>
      </c>
      <c r="N91" s="11" t="s">
        <v>848</v>
      </c>
      <c r="O91" s="11" t="s">
        <v>848</v>
      </c>
      <c r="P91" s="11" t="s">
        <v>848</v>
      </c>
      <c r="Q91" s="11" t="s">
        <v>848</v>
      </c>
      <c r="R91" s="11" t="s">
        <v>848</v>
      </c>
      <c r="S91" s="11" t="s">
        <v>848</v>
      </c>
      <c r="T91" s="11" t="s">
        <v>848</v>
      </c>
      <c r="U91" s="11" t="s">
        <v>848</v>
      </c>
      <c r="V91" s="11">
        <f t="shared" si="77"/>
        <v>0</v>
      </c>
      <c r="W91" s="11">
        <f t="shared" si="78"/>
        <v>0</v>
      </c>
      <c r="X91" s="11">
        <f t="shared" si="79"/>
        <v>0</v>
      </c>
      <c r="Y91" s="11">
        <f t="shared" si="80"/>
        <v>0</v>
      </c>
      <c r="Z91" s="11">
        <f t="shared" si="81"/>
        <v>0</v>
      </c>
      <c r="AA91" s="11">
        <f t="shared" si="82"/>
        <v>0</v>
      </c>
      <c r="AB91" s="11">
        <f t="shared" si="83"/>
        <v>0</v>
      </c>
      <c r="AC91" s="11">
        <f t="shared" si="84"/>
        <v>0</v>
      </c>
      <c r="AD91" s="8"/>
      <c r="AE91" s="17" t="s">
        <v>879</v>
      </c>
      <c r="AF91" s="17"/>
      <c r="AG91" s="17"/>
      <c r="AH91" s="17"/>
      <c r="AI91" s="17"/>
    </row>
    <row r="92" spans="2:35" s="2" customFormat="1" ht="15" customHeight="1" x14ac:dyDescent="0.3">
      <c r="B92" s="11" t="s">
        <v>831</v>
      </c>
      <c r="C92" s="11" t="s">
        <v>1529</v>
      </c>
      <c r="D92" s="12" t="s">
        <v>21</v>
      </c>
      <c r="E92" s="12" t="s">
        <v>861</v>
      </c>
      <c r="F92" s="75">
        <f t="shared" si="60"/>
        <v>1</v>
      </c>
      <c r="G92" s="11" t="s">
        <v>123</v>
      </c>
      <c r="H92" s="13" t="s">
        <v>1476</v>
      </c>
      <c r="I92" s="4" t="s">
        <v>555</v>
      </c>
      <c r="J92" s="11"/>
      <c r="K92" s="11"/>
      <c r="L92" s="11">
        <v>2014</v>
      </c>
      <c r="M92" s="11" t="s">
        <v>920</v>
      </c>
      <c r="N92" s="11" t="s">
        <v>848</v>
      </c>
      <c r="O92" s="11" t="s">
        <v>848</v>
      </c>
      <c r="P92" s="11" t="s">
        <v>848</v>
      </c>
      <c r="Q92" s="11" t="s">
        <v>848</v>
      </c>
      <c r="R92" s="11" t="s">
        <v>848</v>
      </c>
      <c r="S92" s="11" t="s">
        <v>848</v>
      </c>
      <c r="T92" s="11" t="s">
        <v>848</v>
      </c>
      <c r="U92" s="11" t="s">
        <v>848</v>
      </c>
      <c r="V92" s="11">
        <f t="shared" si="77"/>
        <v>0</v>
      </c>
      <c r="W92" s="11">
        <f t="shared" si="78"/>
        <v>0</v>
      </c>
      <c r="X92" s="11">
        <f t="shared" si="79"/>
        <v>0</v>
      </c>
      <c r="Y92" s="11">
        <f t="shared" si="80"/>
        <v>0</v>
      </c>
      <c r="Z92" s="11">
        <f t="shared" si="81"/>
        <v>0</v>
      </c>
      <c r="AA92" s="11">
        <f t="shared" si="82"/>
        <v>0</v>
      </c>
      <c r="AB92" s="11">
        <f t="shared" si="83"/>
        <v>0</v>
      </c>
      <c r="AC92" s="11">
        <f t="shared" si="84"/>
        <v>0</v>
      </c>
      <c r="AD92" s="8"/>
      <c r="AE92" s="17" t="s">
        <v>879</v>
      </c>
      <c r="AF92" s="17"/>
      <c r="AG92" s="17"/>
      <c r="AH92" s="17"/>
      <c r="AI92" s="17"/>
    </row>
    <row r="93" spans="2:35" s="2" customFormat="1" ht="15" customHeight="1" x14ac:dyDescent="0.3">
      <c r="B93" s="11" t="s">
        <v>399</v>
      </c>
      <c r="C93" s="11" t="s">
        <v>1529</v>
      </c>
      <c r="D93" s="12" t="s">
        <v>21</v>
      </c>
      <c r="E93" s="12" t="s">
        <v>861</v>
      </c>
      <c r="F93" s="75">
        <f t="shared" si="60"/>
        <v>1</v>
      </c>
      <c r="G93" s="11" t="s">
        <v>69</v>
      </c>
      <c r="H93" s="11" t="s">
        <v>121</v>
      </c>
      <c r="I93" s="4" t="s">
        <v>555</v>
      </c>
      <c r="J93" s="11"/>
      <c r="K93" s="11"/>
      <c r="L93" s="44">
        <v>2007</v>
      </c>
      <c r="M93" s="11" t="s">
        <v>439</v>
      </c>
      <c r="N93" s="11" t="s">
        <v>848</v>
      </c>
      <c r="O93" s="11" t="s">
        <v>848</v>
      </c>
      <c r="P93" s="11" t="s">
        <v>848</v>
      </c>
      <c r="Q93" s="11" t="s">
        <v>848</v>
      </c>
      <c r="R93" s="11" t="s">
        <v>695</v>
      </c>
      <c r="S93" s="11" t="s">
        <v>848</v>
      </c>
      <c r="T93" s="11" t="s">
        <v>848</v>
      </c>
      <c r="U93" s="11" t="s">
        <v>848</v>
      </c>
      <c r="V93" s="11">
        <f t="shared" si="77"/>
        <v>0</v>
      </c>
      <c r="W93" s="11">
        <f t="shared" si="78"/>
        <v>0</v>
      </c>
      <c r="X93" s="11">
        <f t="shared" si="79"/>
        <v>0</v>
      </c>
      <c r="Y93" s="11">
        <f t="shared" si="80"/>
        <v>0</v>
      </c>
      <c r="Z93" s="11">
        <f t="shared" si="81"/>
        <v>1</v>
      </c>
      <c r="AA93" s="11">
        <f t="shared" si="82"/>
        <v>0</v>
      </c>
      <c r="AB93" s="11">
        <f t="shared" si="83"/>
        <v>0</v>
      </c>
      <c r="AC93" s="11">
        <f t="shared" si="84"/>
        <v>0</v>
      </c>
      <c r="AD93" s="8" t="s">
        <v>417</v>
      </c>
      <c r="AE93" s="17" t="s">
        <v>848</v>
      </c>
      <c r="AF93" s="17"/>
      <c r="AG93" s="17"/>
      <c r="AH93" s="17"/>
      <c r="AI93" s="17"/>
    </row>
    <row r="94" spans="2:35" s="2" customFormat="1" ht="15" customHeight="1" x14ac:dyDescent="0.3">
      <c r="B94" s="11" t="s">
        <v>651</v>
      </c>
      <c r="C94" s="11" t="s">
        <v>1529</v>
      </c>
      <c r="D94" s="12" t="s">
        <v>21</v>
      </c>
      <c r="E94" s="12" t="s">
        <v>861</v>
      </c>
      <c r="F94" s="75">
        <f t="shared" si="60"/>
        <v>1</v>
      </c>
      <c r="G94" s="4" t="s">
        <v>1115</v>
      </c>
      <c r="H94" s="11" t="s">
        <v>65</v>
      </c>
      <c r="I94" s="11" t="s">
        <v>1116</v>
      </c>
      <c r="J94" s="11"/>
      <c r="K94" s="11"/>
      <c r="L94" s="44">
        <v>2018</v>
      </c>
      <c r="M94" s="11" t="s">
        <v>653</v>
      </c>
      <c r="N94" s="11" t="s">
        <v>848</v>
      </c>
      <c r="O94" s="11" t="s">
        <v>848</v>
      </c>
      <c r="P94" s="11" t="s">
        <v>848</v>
      </c>
      <c r="Q94" s="11" t="s">
        <v>695</v>
      </c>
      <c r="R94" s="11" t="s">
        <v>848</v>
      </c>
      <c r="S94" s="11" t="s">
        <v>848</v>
      </c>
      <c r="T94" s="11" t="s">
        <v>848</v>
      </c>
      <c r="U94" s="11" t="s">
        <v>848</v>
      </c>
      <c r="V94" s="11">
        <f t="shared" si="77"/>
        <v>0</v>
      </c>
      <c r="W94" s="11">
        <f t="shared" si="78"/>
        <v>0</v>
      </c>
      <c r="X94" s="11">
        <f t="shared" si="79"/>
        <v>0</v>
      </c>
      <c r="Y94" s="11">
        <f t="shared" si="80"/>
        <v>1</v>
      </c>
      <c r="Z94" s="11">
        <f t="shared" si="81"/>
        <v>0</v>
      </c>
      <c r="AA94" s="11">
        <f t="shared" si="82"/>
        <v>0</v>
      </c>
      <c r="AB94" s="11">
        <f t="shared" si="83"/>
        <v>0</v>
      </c>
      <c r="AC94" s="11">
        <f t="shared" si="84"/>
        <v>0</v>
      </c>
      <c r="AD94" s="8"/>
      <c r="AE94" s="17" t="s">
        <v>848</v>
      </c>
      <c r="AF94" s="17"/>
      <c r="AG94" s="17"/>
      <c r="AH94" s="17"/>
      <c r="AI94" s="17"/>
    </row>
    <row r="95" spans="2:35" s="2" customFormat="1" ht="15" customHeight="1" x14ac:dyDescent="0.3">
      <c r="B95" s="11" t="s">
        <v>1218</v>
      </c>
      <c r="C95" s="11" t="s">
        <v>1529</v>
      </c>
      <c r="D95" s="12" t="s">
        <v>21</v>
      </c>
      <c r="E95" s="12" t="s">
        <v>861</v>
      </c>
      <c r="F95" s="75">
        <f t="shared" si="60"/>
        <v>1</v>
      </c>
      <c r="G95" s="4" t="s">
        <v>119</v>
      </c>
      <c r="H95" s="11" t="s">
        <v>1220</v>
      </c>
      <c r="I95" s="11" t="s">
        <v>555</v>
      </c>
      <c r="J95" s="11"/>
      <c r="K95" s="11"/>
      <c r="L95" s="44">
        <v>2015</v>
      </c>
      <c r="M95" s="11" t="s">
        <v>1219</v>
      </c>
      <c r="N95" s="11" t="s">
        <v>848</v>
      </c>
      <c r="O95" s="11" t="s">
        <v>848</v>
      </c>
      <c r="P95" s="11" t="s">
        <v>848</v>
      </c>
      <c r="Q95" s="11" t="s">
        <v>848</v>
      </c>
      <c r="R95" s="11" t="s">
        <v>848</v>
      </c>
      <c r="S95" s="11" t="s">
        <v>848</v>
      </c>
      <c r="T95" s="11" t="s">
        <v>848</v>
      </c>
      <c r="U95" s="11" t="s">
        <v>848</v>
      </c>
      <c r="V95" s="11">
        <f t="shared" si="77"/>
        <v>0</v>
      </c>
      <c r="W95" s="11">
        <f t="shared" si="78"/>
        <v>0</v>
      </c>
      <c r="X95" s="11">
        <f t="shared" si="79"/>
        <v>0</v>
      </c>
      <c r="Y95" s="11">
        <f t="shared" si="80"/>
        <v>0</v>
      </c>
      <c r="Z95" s="11">
        <f t="shared" si="81"/>
        <v>0</v>
      </c>
      <c r="AA95" s="11">
        <f t="shared" si="82"/>
        <v>0</v>
      </c>
      <c r="AB95" s="11">
        <f t="shared" si="83"/>
        <v>0</v>
      </c>
      <c r="AC95" s="11">
        <f t="shared" si="84"/>
        <v>0</v>
      </c>
      <c r="AD95" s="8"/>
      <c r="AE95" s="17" t="s">
        <v>848</v>
      </c>
      <c r="AF95" s="17"/>
      <c r="AG95" s="17"/>
      <c r="AH95" s="17"/>
      <c r="AI95" s="17"/>
    </row>
    <row r="96" spans="2:35" s="2" customFormat="1" ht="15" customHeight="1" x14ac:dyDescent="0.3">
      <c r="B96" s="11" t="s">
        <v>1212</v>
      </c>
      <c r="C96" s="11" t="s">
        <v>1529</v>
      </c>
      <c r="D96" s="12" t="s">
        <v>21</v>
      </c>
      <c r="E96" s="12" t="s">
        <v>861</v>
      </c>
      <c r="F96" s="75">
        <f t="shared" si="60"/>
        <v>1</v>
      </c>
      <c r="G96" s="11" t="s">
        <v>123</v>
      </c>
      <c r="H96" s="13" t="s">
        <v>1476</v>
      </c>
      <c r="I96" s="4" t="s">
        <v>555</v>
      </c>
      <c r="J96" s="11"/>
      <c r="K96" s="11"/>
      <c r="L96" s="44">
        <v>2018</v>
      </c>
      <c r="M96" s="11" t="s">
        <v>1213</v>
      </c>
      <c r="N96" s="11" t="s">
        <v>848</v>
      </c>
      <c r="O96" s="11" t="s">
        <v>848</v>
      </c>
      <c r="P96" s="11" t="s">
        <v>848</v>
      </c>
      <c r="Q96" s="11" t="s">
        <v>848</v>
      </c>
      <c r="R96" s="11" t="s">
        <v>848</v>
      </c>
      <c r="S96" s="11" t="s">
        <v>695</v>
      </c>
      <c r="T96" s="11" t="s">
        <v>695</v>
      </c>
      <c r="U96" s="11" t="s">
        <v>848</v>
      </c>
      <c r="V96" s="11">
        <f t="shared" si="77"/>
        <v>0</v>
      </c>
      <c r="W96" s="11">
        <f t="shared" si="78"/>
        <v>0</v>
      </c>
      <c r="X96" s="11">
        <f t="shared" si="79"/>
        <v>0</v>
      </c>
      <c r="Y96" s="11">
        <f t="shared" si="80"/>
        <v>0</v>
      </c>
      <c r="Z96" s="11">
        <f t="shared" si="81"/>
        <v>0</v>
      </c>
      <c r="AA96" s="11">
        <f t="shared" si="82"/>
        <v>1</v>
      </c>
      <c r="AB96" s="11">
        <f t="shared" si="83"/>
        <v>1</v>
      </c>
      <c r="AC96" s="11">
        <f t="shared" si="84"/>
        <v>0</v>
      </c>
      <c r="AD96" s="8" t="s">
        <v>1214</v>
      </c>
      <c r="AE96" s="17" t="s">
        <v>848</v>
      </c>
      <c r="AF96" s="17"/>
      <c r="AG96" s="17"/>
      <c r="AH96" s="17"/>
      <c r="AI96" s="17"/>
    </row>
    <row r="97" spans="2:35" s="2" customFormat="1" ht="15" customHeight="1" x14ac:dyDescent="0.3">
      <c r="B97" s="11" t="s">
        <v>570</v>
      </c>
      <c r="C97" s="11" t="s">
        <v>1529</v>
      </c>
      <c r="D97" s="12" t="s">
        <v>21</v>
      </c>
      <c r="E97" s="12" t="s">
        <v>861</v>
      </c>
      <c r="F97" s="75">
        <f t="shared" si="60"/>
        <v>1</v>
      </c>
      <c r="G97" s="4" t="s">
        <v>69</v>
      </c>
      <c r="H97" s="4" t="s">
        <v>70</v>
      </c>
      <c r="I97" s="4" t="s">
        <v>555</v>
      </c>
      <c r="J97" s="11"/>
      <c r="K97" s="11"/>
      <c r="L97" s="44">
        <v>2017</v>
      </c>
      <c r="M97" s="11" t="s">
        <v>571</v>
      </c>
      <c r="N97" s="11" t="s">
        <v>848</v>
      </c>
      <c r="O97" s="11" t="s">
        <v>695</v>
      </c>
      <c r="P97" s="11" t="s">
        <v>848</v>
      </c>
      <c r="Q97" s="11" t="s">
        <v>848</v>
      </c>
      <c r="R97" s="11" t="s">
        <v>695</v>
      </c>
      <c r="S97" s="11" t="s">
        <v>695</v>
      </c>
      <c r="T97" s="11" t="s">
        <v>848</v>
      </c>
      <c r="U97" s="11" t="s">
        <v>848</v>
      </c>
      <c r="V97" s="11">
        <f t="shared" si="77"/>
        <v>0</v>
      </c>
      <c r="W97" s="11">
        <f t="shared" si="78"/>
        <v>1</v>
      </c>
      <c r="X97" s="11">
        <f t="shared" si="79"/>
        <v>0</v>
      </c>
      <c r="Y97" s="11">
        <f t="shared" si="80"/>
        <v>0</v>
      </c>
      <c r="Z97" s="11">
        <f t="shared" si="81"/>
        <v>1</v>
      </c>
      <c r="AA97" s="11">
        <f t="shared" si="82"/>
        <v>1</v>
      </c>
      <c r="AB97" s="11">
        <f t="shared" si="83"/>
        <v>0</v>
      </c>
      <c r="AC97" s="11">
        <f t="shared" si="84"/>
        <v>0</v>
      </c>
      <c r="AD97" s="8"/>
      <c r="AE97" s="17" t="s">
        <v>879</v>
      </c>
      <c r="AF97" s="17"/>
      <c r="AG97" s="17"/>
      <c r="AH97" s="17"/>
      <c r="AI97" s="17"/>
    </row>
    <row r="98" spans="2:35" s="2" customFormat="1" ht="15" customHeight="1" x14ac:dyDescent="0.3">
      <c r="B98" s="11" t="s">
        <v>835</v>
      </c>
      <c r="C98" s="11" t="s">
        <v>1529</v>
      </c>
      <c r="D98" s="12" t="s">
        <v>21</v>
      </c>
      <c r="E98" s="12" t="s">
        <v>861</v>
      </c>
      <c r="F98" s="75">
        <f t="shared" si="60"/>
        <v>1</v>
      </c>
      <c r="G98" s="11" t="s">
        <v>123</v>
      </c>
      <c r="H98" s="13" t="s">
        <v>1476</v>
      </c>
      <c r="I98" s="11" t="s">
        <v>555</v>
      </c>
      <c r="J98" s="11"/>
      <c r="K98" s="11"/>
      <c r="L98" s="44">
        <v>2000</v>
      </c>
      <c r="M98" s="11" t="s">
        <v>836</v>
      </c>
      <c r="N98" s="11" t="s">
        <v>848</v>
      </c>
      <c r="O98" s="11" t="s">
        <v>848</v>
      </c>
      <c r="P98" s="11" t="s">
        <v>848</v>
      </c>
      <c r="Q98" s="11" t="s">
        <v>848</v>
      </c>
      <c r="R98" s="11" t="s">
        <v>848</v>
      </c>
      <c r="S98" s="11" t="s">
        <v>848</v>
      </c>
      <c r="T98" s="11" t="s">
        <v>848</v>
      </c>
      <c r="U98" s="11" t="s">
        <v>848</v>
      </c>
      <c r="V98" s="11">
        <f t="shared" si="77"/>
        <v>0</v>
      </c>
      <c r="W98" s="11">
        <f t="shared" si="78"/>
        <v>0</v>
      </c>
      <c r="X98" s="11">
        <f t="shared" si="79"/>
        <v>0</v>
      </c>
      <c r="Y98" s="11">
        <f t="shared" si="80"/>
        <v>0</v>
      </c>
      <c r="Z98" s="11">
        <f t="shared" si="81"/>
        <v>0</v>
      </c>
      <c r="AA98" s="11">
        <f t="shared" si="82"/>
        <v>0</v>
      </c>
      <c r="AB98" s="11">
        <f t="shared" si="83"/>
        <v>0</v>
      </c>
      <c r="AC98" s="11">
        <f t="shared" si="84"/>
        <v>0</v>
      </c>
      <c r="AD98" s="8"/>
      <c r="AE98" s="17" t="s">
        <v>879</v>
      </c>
      <c r="AF98" s="17"/>
      <c r="AG98" s="17"/>
      <c r="AH98" s="17"/>
      <c r="AI98" s="17"/>
    </row>
    <row r="99" spans="2:35" s="2" customFormat="1" ht="15" customHeight="1" x14ac:dyDescent="0.3">
      <c r="B99" s="11" t="s">
        <v>519</v>
      </c>
      <c r="C99" s="11" t="s">
        <v>1529</v>
      </c>
      <c r="D99" s="12" t="s">
        <v>21</v>
      </c>
      <c r="E99" s="12" t="s">
        <v>861</v>
      </c>
      <c r="F99" s="75">
        <f t="shared" si="60"/>
        <v>1</v>
      </c>
      <c r="G99" s="11" t="s">
        <v>288</v>
      </c>
      <c r="H99" s="11" t="s">
        <v>67</v>
      </c>
      <c r="I99" s="11" t="s">
        <v>556</v>
      </c>
      <c r="J99" s="11"/>
      <c r="K99" s="11"/>
      <c r="L99" s="44">
        <v>2017</v>
      </c>
      <c r="M99" s="11" t="s">
        <v>518</v>
      </c>
      <c r="N99" s="4" t="s">
        <v>848</v>
      </c>
      <c r="O99" s="4" t="s">
        <v>848</v>
      </c>
      <c r="P99" s="4" t="s">
        <v>848</v>
      </c>
      <c r="Q99" s="4" t="s">
        <v>848</v>
      </c>
      <c r="R99" s="11" t="s">
        <v>695</v>
      </c>
      <c r="S99" s="11" t="s">
        <v>848</v>
      </c>
      <c r="T99" s="11" t="s">
        <v>695</v>
      </c>
      <c r="U99" s="11" t="s">
        <v>848</v>
      </c>
      <c r="V99" s="4">
        <f t="shared" si="77"/>
        <v>0</v>
      </c>
      <c r="W99" s="4">
        <f t="shared" si="78"/>
        <v>0</v>
      </c>
      <c r="X99" s="4">
        <f t="shared" si="79"/>
        <v>0</v>
      </c>
      <c r="Y99" s="4">
        <f t="shared" si="80"/>
        <v>0</v>
      </c>
      <c r="Z99" s="11">
        <f t="shared" si="81"/>
        <v>1</v>
      </c>
      <c r="AA99" s="11">
        <f t="shared" si="82"/>
        <v>0</v>
      </c>
      <c r="AB99" s="11">
        <f t="shared" si="83"/>
        <v>1</v>
      </c>
      <c r="AC99" s="11">
        <f t="shared" si="84"/>
        <v>0</v>
      </c>
      <c r="AD99" s="8"/>
      <c r="AE99" s="17" t="s">
        <v>848</v>
      </c>
      <c r="AF99" s="17"/>
      <c r="AG99" s="17"/>
      <c r="AH99" s="17"/>
      <c r="AI99" s="17"/>
    </row>
    <row r="100" spans="2:35" s="2" customFormat="1" ht="15" customHeight="1" x14ac:dyDescent="0.3">
      <c r="B100" s="11" t="s">
        <v>607</v>
      </c>
      <c r="C100" s="11" t="s">
        <v>1529</v>
      </c>
      <c r="D100" s="12" t="s">
        <v>21</v>
      </c>
      <c r="E100" s="12" t="s">
        <v>861</v>
      </c>
      <c r="F100" s="75">
        <f t="shared" si="60"/>
        <v>1</v>
      </c>
      <c r="G100" s="11" t="s">
        <v>123</v>
      </c>
      <c r="H100" s="13" t="s">
        <v>1476</v>
      </c>
      <c r="I100" s="11" t="s">
        <v>515</v>
      </c>
      <c r="J100" s="11" t="s">
        <v>943</v>
      </c>
      <c r="K100" s="11"/>
      <c r="L100" s="44">
        <v>2016</v>
      </c>
      <c r="M100" s="11" t="s">
        <v>606</v>
      </c>
      <c r="N100" s="4" t="s">
        <v>848</v>
      </c>
      <c r="O100" s="4" t="s">
        <v>848</v>
      </c>
      <c r="P100" s="4" t="s">
        <v>848</v>
      </c>
      <c r="Q100" s="4" t="s">
        <v>848</v>
      </c>
      <c r="R100" s="4" t="s">
        <v>848</v>
      </c>
      <c r="S100" s="4" t="s">
        <v>848</v>
      </c>
      <c r="T100" s="4" t="s">
        <v>848</v>
      </c>
      <c r="U100" s="4" t="s">
        <v>848</v>
      </c>
      <c r="V100" s="4">
        <f t="shared" si="77"/>
        <v>0</v>
      </c>
      <c r="W100" s="4">
        <f t="shared" si="78"/>
        <v>0</v>
      </c>
      <c r="X100" s="4">
        <f t="shared" si="79"/>
        <v>0</v>
      </c>
      <c r="Y100" s="4">
        <f t="shared" si="80"/>
        <v>0</v>
      </c>
      <c r="Z100" s="4">
        <f t="shared" si="81"/>
        <v>0</v>
      </c>
      <c r="AA100" s="4">
        <f t="shared" si="82"/>
        <v>0</v>
      </c>
      <c r="AB100" s="4">
        <f t="shared" si="83"/>
        <v>0</v>
      </c>
      <c r="AC100" s="4">
        <f t="shared" si="84"/>
        <v>0</v>
      </c>
      <c r="AD100" s="8"/>
      <c r="AE100" s="17" t="s">
        <v>879</v>
      </c>
      <c r="AF100" s="17"/>
      <c r="AG100" s="17" t="s">
        <v>608</v>
      </c>
      <c r="AH100" s="17"/>
      <c r="AI100" s="17"/>
    </row>
    <row r="101" spans="2:35" s="2" customFormat="1" ht="15" customHeight="1" x14ac:dyDescent="0.3">
      <c r="B101" s="4" t="s">
        <v>397</v>
      </c>
      <c r="C101" s="11" t="s">
        <v>1529</v>
      </c>
      <c r="D101" s="5" t="s">
        <v>21</v>
      </c>
      <c r="E101" s="5" t="s">
        <v>861</v>
      </c>
      <c r="F101" s="75">
        <f t="shared" si="60"/>
        <v>1</v>
      </c>
      <c r="G101" s="4" t="s">
        <v>69</v>
      </c>
      <c r="H101" s="4" t="s">
        <v>121</v>
      </c>
      <c r="I101" s="4" t="s">
        <v>556</v>
      </c>
      <c r="J101" s="4"/>
      <c r="K101" s="4"/>
      <c r="L101" s="22">
        <v>2016</v>
      </c>
      <c r="M101" s="4" t="s">
        <v>406</v>
      </c>
      <c r="N101" s="4" t="s">
        <v>848</v>
      </c>
      <c r="O101" s="4" t="s">
        <v>848</v>
      </c>
      <c r="P101" s="4" t="s">
        <v>848</v>
      </c>
      <c r="Q101" s="4" t="s">
        <v>848</v>
      </c>
      <c r="R101" s="4" t="s">
        <v>848</v>
      </c>
      <c r="S101" s="4" t="s">
        <v>695</v>
      </c>
      <c r="T101" s="4" t="s">
        <v>695</v>
      </c>
      <c r="U101" s="4" t="s">
        <v>848</v>
      </c>
      <c r="V101" s="4">
        <f t="shared" si="77"/>
        <v>0</v>
      </c>
      <c r="W101" s="4">
        <f t="shared" si="78"/>
        <v>0</v>
      </c>
      <c r="X101" s="4">
        <f t="shared" si="79"/>
        <v>0</v>
      </c>
      <c r="Y101" s="4">
        <f t="shared" si="80"/>
        <v>0</v>
      </c>
      <c r="Z101" s="4">
        <f t="shared" si="81"/>
        <v>0</v>
      </c>
      <c r="AA101" s="4">
        <f t="shared" si="82"/>
        <v>1</v>
      </c>
      <c r="AB101" s="4">
        <f t="shared" si="83"/>
        <v>1</v>
      </c>
      <c r="AC101" s="4">
        <f t="shared" si="84"/>
        <v>0</v>
      </c>
      <c r="AD101" s="8"/>
      <c r="AE101" s="8" t="s">
        <v>848</v>
      </c>
      <c r="AF101" s="8"/>
      <c r="AG101" s="8"/>
      <c r="AH101" s="8"/>
      <c r="AI101" s="8"/>
    </row>
    <row r="102" spans="2:35" s="2" customFormat="1" ht="15" customHeight="1" x14ac:dyDescent="0.3">
      <c r="B102" s="7" t="s">
        <v>307</v>
      </c>
      <c r="C102" s="11" t="s">
        <v>1529</v>
      </c>
      <c r="D102" s="5" t="s">
        <v>21</v>
      </c>
      <c r="E102" s="5" t="s">
        <v>861</v>
      </c>
      <c r="F102" s="75">
        <f t="shared" si="60"/>
        <v>1</v>
      </c>
      <c r="G102" s="4" t="s">
        <v>69</v>
      </c>
      <c r="H102" s="4" t="s">
        <v>70</v>
      </c>
      <c r="I102" s="4" t="s">
        <v>556</v>
      </c>
      <c r="J102" s="4"/>
      <c r="K102" s="4"/>
      <c r="L102" s="7">
        <v>2013</v>
      </c>
      <c r="M102" s="4" t="s">
        <v>313</v>
      </c>
      <c r="N102" s="4" t="s">
        <v>848</v>
      </c>
      <c r="O102" s="4" t="s">
        <v>848</v>
      </c>
      <c r="P102" s="4" t="s">
        <v>848</v>
      </c>
      <c r="Q102" s="4" t="s">
        <v>848</v>
      </c>
      <c r="R102" s="4" t="s">
        <v>848</v>
      </c>
      <c r="S102" s="11" t="s">
        <v>695</v>
      </c>
      <c r="T102" s="4" t="s">
        <v>848</v>
      </c>
      <c r="U102" s="4" t="s">
        <v>848</v>
      </c>
      <c r="V102" s="4">
        <f t="shared" si="77"/>
        <v>0</v>
      </c>
      <c r="W102" s="4">
        <f t="shared" si="78"/>
        <v>0</v>
      </c>
      <c r="X102" s="4">
        <f t="shared" si="79"/>
        <v>0</v>
      </c>
      <c r="Y102" s="4">
        <f t="shared" si="80"/>
        <v>0</v>
      </c>
      <c r="Z102" s="4">
        <f t="shared" si="81"/>
        <v>0</v>
      </c>
      <c r="AA102" s="11">
        <f t="shared" si="82"/>
        <v>1</v>
      </c>
      <c r="AB102" s="4">
        <f t="shared" si="83"/>
        <v>0</v>
      </c>
      <c r="AC102" s="4">
        <f t="shared" si="84"/>
        <v>0</v>
      </c>
      <c r="AD102" s="8" t="s">
        <v>388</v>
      </c>
      <c r="AE102" s="9" t="s">
        <v>848</v>
      </c>
      <c r="AF102" s="9"/>
      <c r="AG102" s="9"/>
      <c r="AH102" s="9"/>
      <c r="AI102" s="9" t="s">
        <v>387</v>
      </c>
    </row>
    <row r="103" spans="2:35" s="2" customFormat="1" ht="15" customHeight="1" x14ac:dyDescent="0.3">
      <c r="B103" s="4" t="s">
        <v>108</v>
      </c>
      <c r="C103" s="11" t="s">
        <v>1529</v>
      </c>
      <c r="D103" s="5" t="s">
        <v>21</v>
      </c>
      <c r="E103" s="5" t="s">
        <v>861</v>
      </c>
      <c r="F103" s="75">
        <f t="shared" si="60"/>
        <v>1</v>
      </c>
      <c r="G103" s="4" t="s">
        <v>69</v>
      </c>
      <c r="H103" s="4" t="s">
        <v>70</v>
      </c>
      <c r="I103" s="4" t="s">
        <v>556</v>
      </c>
      <c r="J103" s="4"/>
      <c r="K103" s="4"/>
      <c r="L103" s="4">
        <v>2010</v>
      </c>
      <c r="M103" s="4" t="s">
        <v>138</v>
      </c>
      <c r="N103" s="4" t="s">
        <v>848</v>
      </c>
      <c r="O103" s="4" t="s">
        <v>695</v>
      </c>
      <c r="P103" s="4" t="s">
        <v>848</v>
      </c>
      <c r="Q103" s="4" t="s">
        <v>848</v>
      </c>
      <c r="R103" s="4" t="s">
        <v>695</v>
      </c>
      <c r="S103" s="4" t="s">
        <v>848</v>
      </c>
      <c r="T103" s="4" t="s">
        <v>848</v>
      </c>
      <c r="U103" s="4" t="s">
        <v>848</v>
      </c>
      <c r="V103" s="4">
        <f t="shared" si="77"/>
        <v>0</v>
      </c>
      <c r="W103" s="4">
        <f t="shared" si="78"/>
        <v>1</v>
      </c>
      <c r="X103" s="4">
        <f t="shared" si="79"/>
        <v>0</v>
      </c>
      <c r="Y103" s="4">
        <f t="shared" si="80"/>
        <v>0</v>
      </c>
      <c r="Z103" s="4">
        <f t="shared" si="81"/>
        <v>1</v>
      </c>
      <c r="AA103" s="4">
        <f t="shared" si="82"/>
        <v>0</v>
      </c>
      <c r="AB103" s="4">
        <f t="shared" si="83"/>
        <v>0</v>
      </c>
      <c r="AC103" s="4">
        <f t="shared" si="84"/>
        <v>0</v>
      </c>
      <c r="AD103" s="8"/>
      <c r="AE103" s="8" t="s">
        <v>848</v>
      </c>
      <c r="AF103" s="8"/>
      <c r="AG103" s="8"/>
      <c r="AH103" s="8"/>
      <c r="AI103" s="8"/>
    </row>
    <row r="104" spans="2:35" s="2" customFormat="1" ht="15" customHeight="1" x14ac:dyDescent="0.3">
      <c r="B104" s="4" t="s">
        <v>82</v>
      </c>
      <c r="C104" s="11" t="s">
        <v>1529</v>
      </c>
      <c r="D104" s="5" t="s">
        <v>21</v>
      </c>
      <c r="E104" s="5" t="s">
        <v>861</v>
      </c>
      <c r="F104" s="75">
        <f t="shared" si="60"/>
        <v>1</v>
      </c>
      <c r="G104" s="4" t="s">
        <v>69</v>
      </c>
      <c r="H104" s="4" t="s">
        <v>66</v>
      </c>
      <c r="I104" s="4" t="s">
        <v>555</v>
      </c>
      <c r="J104" s="4"/>
      <c r="K104" s="4"/>
      <c r="L104" s="4">
        <v>2010</v>
      </c>
      <c r="M104" s="4" t="s">
        <v>91</v>
      </c>
      <c r="N104" s="4" t="s">
        <v>848</v>
      </c>
      <c r="O104" s="4" t="s">
        <v>695</v>
      </c>
      <c r="P104" s="4" t="s">
        <v>695</v>
      </c>
      <c r="Q104" s="4" t="s">
        <v>848</v>
      </c>
      <c r="R104" s="4" t="s">
        <v>695</v>
      </c>
      <c r="S104" s="4" t="s">
        <v>695</v>
      </c>
      <c r="T104" s="4" t="s">
        <v>848</v>
      </c>
      <c r="U104" s="4" t="s">
        <v>848</v>
      </c>
      <c r="V104" s="4">
        <f t="shared" si="77"/>
        <v>0</v>
      </c>
      <c r="W104" s="4">
        <f t="shared" si="78"/>
        <v>1</v>
      </c>
      <c r="X104" s="4">
        <f t="shared" si="79"/>
        <v>1</v>
      </c>
      <c r="Y104" s="4">
        <f t="shared" si="80"/>
        <v>0</v>
      </c>
      <c r="Z104" s="4">
        <f t="shared" si="81"/>
        <v>1</v>
      </c>
      <c r="AA104" s="4">
        <f t="shared" si="82"/>
        <v>1</v>
      </c>
      <c r="AB104" s="4">
        <f t="shared" si="83"/>
        <v>0</v>
      </c>
      <c r="AC104" s="4">
        <f t="shared" si="84"/>
        <v>0</v>
      </c>
      <c r="AD104" s="8"/>
      <c r="AE104" s="8" t="s">
        <v>848</v>
      </c>
      <c r="AF104" s="8"/>
      <c r="AG104" s="8"/>
      <c r="AH104" s="8"/>
      <c r="AI104" s="8"/>
    </row>
    <row r="105" spans="2:35" s="2" customFormat="1" ht="15" customHeight="1" x14ac:dyDescent="0.3">
      <c r="B105" s="4" t="s">
        <v>1345</v>
      </c>
      <c r="C105" s="11" t="s">
        <v>1529</v>
      </c>
      <c r="D105" s="5" t="s">
        <v>21</v>
      </c>
      <c r="E105" s="5" t="s">
        <v>861</v>
      </c>
      <c r="F105" s="75">
        <f t="shared" si="60"/>
        <v>1</v>
      </c>
      <c r="G105" s="4" t="s">
        <v>69</v>
      </c>
      <c r="H105" s="4" t="s">
        <v>70</v>
      </c>
      <c r="I105" s="4" t="s">
        <v>555</v>
      </c>
      <c r="J105" s="4"/>
      <c r="K105" s="4"/>
      <c r="L105" s="4">
        <v>2004</v>
      </c>
      <c r="M105" s="4" t="s">
        <v>1340</v>
      </c>
      <c r="N105" s="4" t="s">
        <v>848</v>
      </c>
      <c r="O105" s="4" t="s">
        <v>848</v>
      </c>
      <c r="P105" s="4" t="s">
        <v>848</v>
      </c>
      <c r="Q105" s="4" t="s">
        <v>848</v>
      </c>
      <c r="R105" s="4" t="s">
        <v>695</v>
      </c>
      <c r="S105" s="4" t="s">
        <v>695</v>
      </c>
      <c r="T105" s="4" t="s">
        <v>695</v>
      </c>
      <c r="U105" s="4" t="s">
        <v>848</v>
      </c>
      <c r="V105" s="4">
        <f t="shared" si="77"/>
        <v>0</v>
      </c>
      <c r="W105" s="4">
        <f t="shared" si="78"/>
        <v>0</v>
      </c>
      <c r="X105" s="4">
        <f t="shared" si="79"/>
        <v>0</v>
      </c>
      <c r="Y105" s="4">
        <f t="shared" si="80"/>
        <v>0</v>
      </c>
      <c r="Z105" s="4">
        <f t="shared" si="81"/>
        <v>1</v>
      </c>
      <c r="AA105" s="4">
        <f t="shared" si="82"/>
        <v>1</v>
      </c>
      <c r="AB105" s="4">
        <f t="shared" si="83"/>
        <v>1</v>
      </c>
      <c r="AC105" s="4">
        <f t="shared" si="84"/>
        <v>0</v>
      </c>
      <c r="AD105" s="8" t="s">
        <v>1346</v>
      </c>
      <c r="AE105" s="8" t="s">
        <v>848</v>
      </c>
      <c r="AF105" s="8"/>
      <c r="AG105" s="8"/>
      <c r="AH105" s="8"/>
      <c r="AI105" s="8"/>
    </row>
    <row r="106" spans="2:35" s="2" customFormat="1" ht="15" customHeight="1" x14ac:dyDescent="0.3">
      <c r="B106" s="4" t="s">
        <v>1612</v>
      </c>
      <c r="C106" s="11" t="s">
        <v>1529</v>
      </c>
      <c r="D106" s="5" t="s">
        <v>21</v>
      </c>
      <c r="E106" s="5" t="s">
        <v>861</v>
      </c>
      <c r="F106" s="75">
        <f t="shared" ref="F106" si="94">IF(E106="Alive",1,0)</f>
        <v>1</v>
      </c>
      <c r="G106" s="4" t="s">
        <v>123</v>
      </c>
      <c r="H106" s="13" t="s">
        <v>1476</v>
      </c>
      <c r="I106" s="146" t="s">
        <v>555</v>
      </c>
      <c r="J106" s="4"/>
      <c r="K106" s="4"/>
      <c r="L106" s="4">
        <v>2018</v>
      </c>
      <c r="M106" s="4" t="s">
        <v>910</v>
      </c>
      <c r="N106" s="4" t="s">
        <v>848</v>
      </c>
      <c r="O106" s="4" t="s">
        <v>848</v>
      </c>
      <c r="P106" s="4" t="s">
        <v>848</v>
      </c>
      <c r="Q106" s="4" t="s">
        <v>848</v>
      </c>
      <c r="R106" s="4" t="s">
        <v>848</v>
      </c>
      <c r="S106" s="4" t="s">
        <v>848</v>
      </c>
      <c r="T106" s="4" t="s">
        <v>848</v>
      </c>
      <c r="U106" s="4" t="s">
        <v>848</v>
      </c>
      <c r="V106" s="146">
        <f t="shared" si="77"/>
        <v>0</v>
      </c>
      <c r="W106" s="146">
        <f t="shared" si="78"/>
        <v>0</v>
      </c>
      <c r="X106" s="146">
        <f t="shared" si="79"/>
        <v>0</v>
      </c>
      <c r="Y106" s="146">
        <f t="shared" si="80"/>
        <v>0</v>
      </c>
      <c r="Z106" s="146">
        <f t="shared" si="81"/>
        <v>0</v>
      </c>
      <c r="AA106" s="146">
        <f t="shared" si="82"/>
        <v>0</v>
      </c>
      <c r="AB106" s="146">
        <f t="shared" si="83"/>
        <v>0</v>
      </c>
      <c r="AC106" s="146">
        <f t="shared" si="84"/>
        <v>0</v>
      </c>
      <c r="AD106" s="8"/>
      <c r="AE106" s="8" t="s">
        <v>879</v>
      </c>
      <c r="AF106" s="8"/>
      <c r="AG106" s="8"/>
      <c r="AH106" s="8"/>
      <c r="AI106" s="8"/>
    </row>
    <row r="107" spans="2:35" s="151" customFormat="1" ht="15" customHeight="1" x14ac:dyDescent="0.3">
      <c r="B107" s="146" t="s">
        <v>1573</v>
      </c>
      <c r="C107" s="146" t="s">
        <v>1529</v>
      </c>
      <c r="D107" s="147" t="s">
        <v>21</v>
      </c>
      <c r="E107" s="147" t="s">
        <v>861</v>
      </c>
      <c r="F107" s="148">
        <f>IF(E107="Alive",1,0)</f>
        <v>1</v>
      </c>
      <c r="G107" s="146" t="s">
        <v>346</v>
      </c>
      <c r="H107" s="149" t="s">
        <v>125</v>
      </c>
      <c r="I107" s="146" t="s">
        <v>555</v>
      </c>
      <c r="J107" s="146"/>
      <c r="K107" s="146"/>
      <c r="L107" s="146">
        <v>2010</v>
      </c>
      <c r="M107" s="146" t="s">
        <v>1546</v>
      </c>
      <c r="N107" s="146" t="s">
        <v>848</v>
      </c>
      <c r="O107" s="146" t="s">
        <v>848</v>
      </c>
      <c r="P107" s="146" t="s">
        <v>848</v>
      </c>
      <c r="Q107" s="146" t="s">
        <v>848</v>
      </c>
      <c r="R107" s="146" t="s">
        <v>848</v>
      </c>
      <c r="S107" s="146" t="s">
        <v>848</v>
      </c>
      <c r="T107" s="146" t="s">
        <v>848</v>
      </c>
      <c r="U107" s="146" t="s">
        <v>848</v>
      </c>
      <c r="V107" s="146">
        <f t="shared" ref="V107:AC107" si="95">IF(N107="Yes",1,0)</f>
        <v>0</v>
      </c>
      <c r="W107" s="146">
        <f t="shared" si="95"/>
        <v>0</v>
      </c>
      <c r="X107" s="146">
        <f t="shared" si="95"/>
        <v>0</v>
      </c>
      <c r="Y107" s="146">
        <f t="shared" si="95"/>
        <v>0</v>
      </c>
      <c r="Z107" s="146">
        <f t="shared" si="95"/>
        <v>0</v>
      </c>
      <c r="AA107" s="146">
        <f t="shared" si="95"/>
        <v>0</v>
      </c>
      <c r="AB107" s="146">
        <f t="shared" si="95"/>
        <v>0</v>
      </c>
      <c r="AC107" s="146">
        <f t="shared" si="95"/>
        <v>0</v>
      </c>
      <c r="AD107" s="150"/>
      <c r="AE107" s="150" t="s">
        <v>879</v>
      </c>
      <c r="AF107" s="150"/>
      <c r="AG107" s="150"/>
      <c r="AH107" s="150"/>
      <c r="AI107" s="150" t="s">
        <v>1595</v>
      </c>
    </row>
    <row r="108" spans="2:35" s="2" customFormat="1" ht="15" customHeight="1" x14ac:dyDescent="0.3">
      <c r="B108" s="146" t="s">
        <v>198</v>
      </c>
      <c r="C108" s="146" t="s">
        <v>1529</v>
      </c>
      <c r="D108" s="147" t="s">
        <v>21</v>
      </c>
      <c r="E108" s="147" t="s">
        <v>861</v>
      </c>
      <c r="F108" s="75">
        <f t="shared" si="60"/>
        <v>1</v>
      </c>
      <c r="G108" s="4" t="s">
        <v>142</v>
      </c>
      <c r="H108" s="11" t="s">
        <v>645</v>
      </c>
      <c r="I108" s="4" t="s">
        <v>555</v>
      </c>
      <c r="J108" s="11"/>
      <c r="K108" s="11"/>
      <c r="L108" s="4">
        <v>2015</v>
      </c>
      <c r="M108" s="4" t="s">
        <v>208</v>
      </c>
      <c r="N108" s="4" t="s">
        <v>848</v>
      </c>
      <c r="O108" s="4" t="s">
        <v>848</v>
      </c>
      <c r="P108" s="4" t="s">
        <v>848</v>
      </c>
      <c r="Q108" s="4" t="s">
        <v>848</v>
      </c>
      <c r="R108" s="4" t="s">
        <v>848</v>
      </c>
      <c r="S108" s="4" t="s">
        <v>848</v>
      </c>
      <c r="T108" s="4" t="s">
        <v>848</v>
      </c>
      <c r="U108" s="4" t="s">
        <v>848</v>
      </c>
      <c r="V108" s="4">
        <f t="shared" si="77"/>
        <v>0</v>
      </c>
      <c r="W108" s="4">
        <f t="shared" si="78"/>
        <v>0</v>
      </c>
      <c r="X108" s="4">
        <f t="shared" si="79"/>
        <v>0</v>
      </c>
      <c r="Y108" s="4">
        <f t="shared" si="80"/>
        <v>0</v>
      </c>
      <c r="Z108" s="4">
        <f t="shared" si="81"/>
        <v>0</v>
      </c>
      <c r="AA108" s="4">
        <f t="shared" si="82"/>
        <v>0</v>
      </c>
      <c r="AB108" s="4">
        <f t="shared" si="83"/>
        <v>0</v>
      </c>
      <c r="AC108" s="4">
        <f t="shared" si="84"/>
        <v>0</v>
      </c>
      <c r="AD108" s="8" t="s">
        <v>390</v>
      </c>
      <c r="AE108" s="8" t="s">
        <v>848</v>
      </c>
      <c r="AF108" s="8"/>
      <c r="AG108" s="8"/>
      <c r="AH108" s="8"/>
      <c r="AI108" s="8" t="s">
        <v>389</v>
      </c>
    </row>
    <row r="109" spans="2:35" s="2" customFormat="1" ht="15" customHeight="1" x14ac:dyDescent="0.3">
      <c r="B109" s="4" t="s">
        <v>86</v>
      </c>
      <c r="C109" s="11" t="s">
        <v>1529</v>
      </c>
      <c r="D109" s="5" t="s">
        <v>21</v>
      </c>
      <c r="E109" s="5" t="s">
        <v>861</v>
      </c>
      <c r="F109" s="75">
        <f t="shared" si="60"/>
        <v>1</v>
      </c>
      <c r="G109" s="4" t="s">
        <v>123</v>
      </c>
      <c r="H109" s="13" t="s">
        <v>1476</v>
      </c>
      <c r="I109" s="4" t="s">
        <v>556</v>
      </c>
      <c r="J109" s="4"/>
      <c r="K109" s="4"/>
      <c r="L109" s="4">
        <v>2013</v>
      </c>
      <c r="M109" s="4" t="s">
        <v>110</v>
      </c>
      <c r="N109" s="4" t="s">
        <v>848</v>
      </c>
      <c r="O109" s="4" t="s">
        <v>848</v>
      </c>
      <c r="P109" s="4" t="s">
        <v>848</v>
      </c>
      <c r="Q109" s="4" t="s">
        <v>848</v>
      </c>
      <c r="R109" s="4" t="s">
        <v>848</v>
      </c>
      <c r="S109" s="4" t="s">
        <v>848</v>
      </c>
      <c r="T109" s="4" t="s">
        <v>695</v>
      </c>
      <c r="U109" s="4" t="s">
        <v>848</v>
      </c>
      <c r="V109" s="4">
        <f t="shared" si="77"/>
        <v>0</v>
      </c>
      <c r="W109" s="4">
        <f t="shared" si="78"/>
        <v>0</v>
      </c>
      <c r="X109" s="4">
        <f t="shared" si="79"/>
        <v>0</v>
      </c>
      <c r="Y109" s="4">
        <f t="shared" si="80"/>
        <v>0</v>
      </c>
      <c r="Z109" s="4">
        <f t="shared" si="81"/>
        <v>0</v>
      </c>
      <c r="AA109" s="4">
        <f t="shared" si="82"/>
        <v>0</v>
      </c>
      <c r="AB109" s="4">
        <f t="shared" si="83"/>
        <v>1</v>
      </c>
      <c r="AC109" s="4">
        <f t="shared" si="84"/>
        <v>0</v>
      </c>
      <c r="AD109" s="8"/>
      <c r="AE109" s="8" t="s">
        <v>848</v>
      </c>
      <c r="AF109" s="8"/>
      <c r="AG109" s="8"/>
      <c r="AH109" s="8"/>
      <c r="AI109" s="8"/>
    </row>
    <row r="110" spans="2:35" s="2" customFormat="1" ht="15" customHeight="1" x14ac:dyDescent="0.3">
      <c r="B110" s="4" t="s">
        <v>81</v>
      </c>
      <c r="C110" s="11" t="s">
        <v>1529</v>
      </c>
      <c r="D110" s="5" t="s">
        <v>21</v>
      </c>
      <c r="E110" s="5" t="s">
        <v>861</v>
      </c>
      <c r="F110" s="75">
        <f t="shared" si="60"/>
        <v>1</v>
      </c>
      <c r="G110" s="4" t="s">
        <v>123</v>
      </c>
      <c r="H110" s="13" t="s">
        <v>1476</v>
      </c>
      <c r="I110" s="4" t="s">
        <v>556</v>
      </c>
      <c r="J110" s="4"/>
      <c r="K110" s="4"/>
      <c r="L110" s="4">
        <v>2007</v>
      </c>
      <c r="M110" s="4" t="s">
        <v>139</v>
      </c>
      <c r="N110" s="4" t="s">
        <v>848</v>
      </c>
      <c r="O110" s="4" t="s">
        <v>848</v>
      </c>
      <c r="P110" s="4" t="s">
        <v>848</v>
      </c>
      <c r="Q110" s="4" t="s">
        <v>848</v>
      </c>
      <c r="R110" s="4" t="s">
        <v>848</v>
      </c>
      <c r="S110" s="4" t="s">
        <v>848</v>
      </c>
      <c r="T110" s="4" t="s">
        <v>848</v>
      </c>
      <c r="U110" s="4" t="s">
        <v>848</v>
      </c>
      <c r="V110" s="4">
        <f t="shared" si="77"/>
        <v>0</v>
      </c>
      <c r="W110" s="4">
        <f t="shared" si="78"/>
        <v>0</v>
      </c>
      <c r="X110" s="4">
        <f t="shared" si="79"/>
        <v>0</v>
      </c>
      <c r="Y110" s="4">
        <f t="shared" si="80"/>
        <v>0</v>
      </c>
      <c r="Z110" s="4">
        <f t="shared" si="81"/>
        <v>0</v>
      </c>
      <c r="AA110" s="4">
        <f t="shared" si="82"/>
        <v>0</v>
      </c>
      <c r="AB110" s="4">
        <f t="shared" si="83"/>
        <v>0</v>
      </c>
      <c r="AC110" s="4">
        <f t="shared" si="84"/>
        <v>0</v>
      </c>
      <c r="AD110" s="8"/>
      <c r="AE110" s="8" t="s">
        <v>848</v>
      </c>
      <c r="AF110" s="8"/>
      <c r="AG110" s="8"/>
      <c r="AH110" s="8"/>
      <c r="AI110" s="8"/>
    </row>
    <row r="111" spans="2:35" s="2" customFormat="1" ht="15" customHeight="1" x14ac:dyDescent="0.3">
      <c r="B111" s="4" t="s">
        <v>404</v>
      </c>
      <c r="C111" s="11" t="s">
        <v>1529</v>
      </c>
      <c r="D111" s="5" t="s">
        <v>21</v>
      </c>
      <c r="E111" s="5" t="s">
        <v>861</v>
      </c>
      <c r="F111" s="75">
        <f t="shared" si="60"/>
        <v>1</v>
      </c>
      <c r="G111" s="4" t="s">
        <v>69</v>
      </c>
      <c r="H111" s="4" t="s">
        <v>66</v>
      </c>
      <c r="I111" s="4" t="s">
        <v>555</v>
      </c>
      <c r="J111" s="4"/>
      <c r="K111" s="4"/>
      <c r="L111" s="22">
        <v>2015</v>
      </c>
      <c r="M111" s="4" t="s">
        <v>424</v>
      </c>
      <c r="N111" s="4" t="s">
        <v>848</v>
      </c>
      <c r="O111" s="4" t="s">
        <v>695</v>
      </c>
      <c r="P111" s="4" t="s">
        <v>695</v>
      </c>
      <c r="Q111" s="4" t="s">
        <v>848</v>
      </c>
      <c r="R111" s="4" t="s">
        <v>695</v>
      </c>
      <c r="S111" s="4" t="s">
        <v>695</v>
      </c>
      <c r="T111" s="4" t="s">
        <v>848</v>
      </c>
      <c r="U111" s="4" t="s">
        <v>848</v>
      </c>
      <c r="V111" s="4">
        <f t="shared" si="77"/>
        <v>0</v>
      </c>
      <c r="W111" s="4">
        <f t="shared" si="78"/>
        <v>1</v>
      </c>
      <c r="X111" s="4">
        <f t="shared" si="79"/>
        <v>1</v>
      </c>
      <c r="Y111" s="4">
        <f t="shared" si="80"/>
        <v>0</v>
      </c>
      <c r="Z111" s="4">
        <f t="shared" si="81"/>
        <v>1</v>
      </c>
      <c r="AA111" s="4">
        <f t="shared" si="82"/>
        <v>1</v>
      </c>
      <c r="AB111" s="4">
        <f t="shared" si="83"/>
        <v>0</v>
      </c>
      <c r="AC111" s="4">
        <f t="shared" si="84"/>
        <v>0</v>
      </c>
      <c r="AD111" s="8" t="s">
        <v>422</v>
      </c>
      <c r="AE111" s="8" t="s">
        <v>848</v>
      </c>
      <c r="AF111" s="8"/>
      <c r="AG111" s="8"/>
      <c r="AH111" s="8"/>
      <c r="AI111" s="8"/>
    </row>
    <row r="112" spans="2:35" s="2" customFormat="1" ht="15" customHeight="1" x14ac:dyDescent="0.3">
      <c r="B112" s="4" t="s">
        <v>1335</v>
      </c>
      <c r="C112" s="11" t="s">
        <v>1529</v>
      </c>
      <c r="D112" s="5" t="s">
        <v>21</v>
      </c>
      <c r="E112" s="5" t="s">
        <v>861</v>
      </c>
      <c r="F112" s="75">
        <f t="shared" si="60"/>
        <v>1</v>
      </c>
      <c r="G112" s="4" t="s">
        <v>69</v>
      </c>
      <c r="H112" s="4" t="s">
        <v>122</v>
      </c>
      <c r="I112" s="4" t="s">
        <v>555</v>
      </c>
      <c r="J112" s="4"/>
      <c r="K112" s="4"/>
      <c r="L112" s="22">
        <v>2016</v>
      </c>
      <c r="M112" s="4" t="s">
        <v>1336</v>
      </c>
      <c r="N112" s="4" t="s">
        <v>695</v>
      </c>
      <c r="O112" s="4" t="s">
        <v>848</v>
      </c>
      <c r="P112" s="4" t="s">
        <v>848</v>
      </c>
      <c r="Q112" s="4" t="s">
        <v>848</v>
      </c>
      <c r="R112" s="4" t="s">
        <v>695</v>
      </c>
      <c r="S112" s="4" t="s">
        <v>848</v>
      </c>
      <c r="T112" s="4" t="s">
        <v>848</v>
      </c>
      <c r="U112" s="4" t="s">
        <v>848</v>
      </c>
      <c r="V112" s="4">
        <f t="shared" si="77"/>
        <v>1</v>
      </c>
      <c r="W112" s="4">
        <f t="shared" si="78"/>
        <v>0</v>
      </c>
      <c r="X112" s="4">
        <f t="shared" si="79"/>
        <v>0</v>
      </c>
      <c r="Y112" s="4">
        <f t="shared" si="80"/>
        <v>0</v>
      </c>
      <c r="Z112" s="4">
        <f t="shared" si="81"/>
        <v>1</v>
      </c>
      <c r="AA112" s="4">
        <f t="shared" si="82"/>
        <v>0</v>
      </c>
      <c r="AB112" s="4">
        <f t="shared" si="83"/>
        <v>0</v>
      </c>
      <c r="AC112" s="4">
        <f t="shared" si="84"/>
        <v>0</v>
      </c>
      <c r="AD112" s="8"/>
      <c r="AE112" s="8" t="s">
        <v>695</v>
      </c>
      <c r="AF112" s="8"/>
      <c r="AG112" s="8"/>
      <c r="AH112" s="8"/>
      <c r="AI112" s="8"/>
    </row>
    <row r="113" spans="2:35" s="2" customFormat="1" ht="15" customHeight="1" x14ac:dyDescent="0.3">
      <c r="B113" s="4" t="s">
        <v>1526</v>
      </c>
      <c r="C113" s="11" t="s">
        <v>1529</v>
      </c>
      <c r="D113" s="5" t="s">
        <v>21</v>
      </c>
      <c r="E113" s="5" t="s">
        <v>861</v>
      </c>
      <c r="F113" s="75">
        <f t="shared" ref="F113" si="96">IF(E113="Alive",1,0)</f>
        <v>1</v>
      </c>
      <c r="G113" s="11" t="s">
        <v>142</v>
      </c>
      <c r="H113" s="11" t="s">
        <v>143</v>
      </c>
      <c r="I113" s="4" t="s">
        <v>556</v>
      </c>
      <c r="J113" s="4"/>
      <c r="K113" s="4"/>
      <c r="L113" s="22">
        <v>2018</v>
      </c>
      <c r="M113" s="4" t="s">
        <v>1527</v>
      </c>
      <c r="N113" s="4" t="s">
        <v>848</v>
      </c>
      <c r="O113" s="4" t="s">
        <v>848</v>
      </c>
      <c r="P113" s="4" t="s">
        <v>848</v>
      </c>
      <c r="Q113" s="4" t="s">
        <v>848</v>
      </c>
      <c r="R113" s="4" t="s">
        <v>848</v>
      </c>
      <c r="S113" s="4" t="s">
        <v>848</v>
      </c>
      <c r="T113" s="4" t="s">
        <v>848</v>
      </c>
      <c r="U113" s="4" t="s">
        <v>848</v>
      </c>
      <c r="V113" s="4">
        <f t="shared" ref="V113" si="97">IF(N113="Yes",1,0)</f>
        <v>0</v>
      </c>
      <c r="W113" s="4">
        <f t="shared" ref="W113" si="98">IF(O113="Yes",1,0)</f>
        <v>0</v>
      </c>
      <c r="X113" s="4">
        <f t="shared" ref="X113" si="99">IF(P113="Yes",1,0)</f>
        <v>0</v>
      </c>
      <c r="Y113" s="4">
        <f t="shared" ref="Y113" si="100">IF(Q113="Yes",1,0)</f>
        <v>0</v>
      </c>
      <c r="Z113" s="4">
        <f t="shared" ref="Z113" si="101">IF(R113="Yes",1,0)</f>
        <v>0</v>
      </c>
      <c r="AA113" s="4">
        <f t="shared" ref="AA113" si="102">IF(S113="Yes",1,0)</f>
        <v>0</v>
      </c>
      <c r="AB113" s="4">
        <f t="shared" ref="AB113" si="103">IF(T113="Yes",1,0)</f>
        <v>0</v>
      </c>
      <c r="AC113" s="4">
        <f t="shared" ref="AC113" si="104">IF(U113="Yes",1,0)</f>
        <v>0</v>
      </c>
      <c r="AD113" s="8"/>
      <c r="AE113" s="8" t="s">
        <v>848</v>
      </c>
      <c r="AF113" s="8"/>
      <c r="AG113" s="8"/>
      <c r="AH113" s="8"/>
      <c r="AI113" s="8"/>
    </row>
    <row r="114" spans="2:35" s="2" customFormat="1" ht="15" customHeight="1" x14ac:dyDescent="0.3">
      <c r="B114" s="4" t="s">
        <v>484</v>
      </c>
      <c r="C114" s="11" t="s">
        <v>1529</v>
      </c>
      <c r="D114" s="5" t="s">
        <v>21</v>
      </c>
      <c r="E114" s="5" t="s">
        <v>861</v>
      </c>
      <c r="F114" s="75">
        <f t="shared" si="60"/>
        <v>1</v>
      </c>
      <c r="G114" s="4" t="s">
        <v>1115</v>
      </c>
      <c r="H114" s="4" t="s">
        <v>486</v>
      </c>
      <c r="I114" s="4" t="s">
        <v>555</v>
      </c>
      <c r="J114" s="4"/>
      <c r="K114" s="4"/>
      <c r="L114" s="22">
        <v>2014</v>
      </c>
      <c r="M114" s="4" t="s">
        <v>485</v>
      </c>
      <c r="N114" s="4" t="s">
        <v>848</v>
      </c>
      <c r="O114" s="4" t="s">
        <v>848</v>
      </c>
      <c r="P114" s="4" t="s">
        <v>848</v>
      </c>
      <c r="Q114" s="4" t="s">
        <v>848</v>
      </c>
      <c r="R114" s="4" t="s">
        <v>848</v>
      </c>
      <c r="S114" s="4" t="s">
        <v>848</v>
      </c>
      <c r="T114" s="4" t="s">
        <v>848</v>
      </c>
      <c r="U114" s="4" t="s">
        <v>848</v>
      </c>
      <c r="V114" s="4">
        <f t="shared" si="77"/>
        <v>0</v>
      </c>
      <c r="W114" s="4">
        <f t="shared" si="78"/>
        <v>0</v>
      </c>
      <c r="X114" s="4">
        <f t="shared" si="79"/>
        <v>0</v>
      </c>
      <c r="Y114" s="4">
        <f t="shared" si="80"/>
        <v>0</v>
      </c>
      <c r="Z114" s="4">
        <f t="shared" si="81"/>
        <v>0</v>
      </c>
      <c r="AA114" s="4">
        <f t="shared" si="82"/>
        <v>0</v>
      </c>
      <c r="AB114" s="4">
        <f t="shared" si="83"/>
        <v>0</v>
      </c>
      <c r="AC114" s="4">
        <f t="shared" si="84"/>
        <v>0</v>
      </c>
      <c r="AD114" s="8" t="s">
        <v>487</v>
      </c>
      <c r="AE114" s="8" t="s">
        <v>848</v>
      </c>
      <c r="AF114" s="8"/>
      <c r="AG114" s="8"/>
      <c r="AH114" s="8"/>
      <c r="AI114" s="8"/>
    </row>
    <row r="115" spans="2:35" s="2" customFormat="1" ht="15" customHeight="1" x14ac:dyDescent="0.3">
      <c r="B115" s="4" t="s">
        <v>7</v>
      </c>
      <c r="C115" s="11" t="s">
        <v>1529</v>
      </c>
      <c r="D115" s="5" t="s">
        <v>21</v>
      </c>
      <c r="E115" s="5" t="s">
        <v>861</v>
      </c>
      <c r="F115" s="75">
        <f t="shared" si="60"/>
        <v>1</v>
      </c>
      <c r="G115" s="4" t="s">
        <v>123</v>
      </c>
      <c r="H115" s="13" t="s">
        <v>1476</v>
      </c>
      <c r="I115" s="4" t="s">
        <v>515</v>
      </c>
      <c r="J115" s="4" t="s">
        <v>941</v>
      </c>
      <c r="K115" s="4"/>
      <c r="L115" s="4">
        <v>2012</v>
      </c>
      <c r="M115" s="4" t="s">
        <v>140</v>
      </c>
      <c r="N115" s="4" t="s">
        <v>848</v>
      </c>
      <c r="O115" s="4" t="s">
        <v>848</v>
      </c>
      <c r="P115" s="4" t="s">
        <v>848</v>
      </c>
      <c r="Q115" s="4" t="s">
        <v>848</v>
      </c>
      <c r="R115" s="4" t="s">
        <v>848</v>
      </c>
      <c r="S115" s="4" t="s">
        <v>848</v>
      </c>
      <c r="T115" s="4" t="s">
        <v>848</v>
      </c>
      <c r="U115" s="4" t="s">
        <v>848</v>
      </c>
      <c r="V115" s="4">
        <f t="shared" si="77"/>
        <v>0</v>
      </c>
      <c r="W115" s="4">
        <f t="shared" si="78"/>
        <v>0</v>
      </c>
      <c r="X115" s="4">
        <f t="shared" si="79"/>
        <v>0</v>
      </c>
      <c r="Y115" s="4">
        <f t="shared" si="80"/>
        <v>0</v>
      </c>
      <c r="Z115" s="4">
        <f t="shared" si="81"/>
        <v>0</v>
      </c>
      <c r="AA115" s="4">
        <f t="shared" si="82"/>
        <v>0</v>
      </c>
      <c r="AB115" s="4">
        <f t="shared" si="83"/>
        <v>0</v>
      </c>
      <c r="AC115" s="4">
        <f t="shared" si="84"/>
        <v>0</v>
      </c>
      <c r="AD115" s="8"/>
      <c r="AE115" s="8" t="s">
        <v>848</v>
      </c>
      <c r="AF115" s="8"/>
      <c r="AG115" s="8"/>
      <c r="AH115" s="8"/>
      <c r="AI115" s="8"/>
    </row>
    <row r="116" spans="2:35" s="2" customFormat="1" ht="15" customHeight="1" x14ac:dyDescent="0.3">
      <c r="B116" s="4" t="s">
        <v>398</v>
      </c>
      <c r="C116" s="11" t="s">
        <v>1529</v>
      </c>
      <c r="D116" s="5" t="s">
        <v>21</v>
      </c>
      <c r="E116" s="5" t="s">
        <v>861</v>
      </c>
      <c r="F116" s="75">
        <f t="shared" si="60"/>
        <v>1</v>
      </c>
      <c r="G116" s="4" t="s">
        <v>19</v>
      </c>
      <c r="H116" s="4" t="s">
        <v>438</v>
      </c>
      <c r="I116" s="11" t="s">
        <v>1116</v>
      </c>
      <c r="J116" s="4"/>
      <c r="K116" s="4"/>
      <c r="L116" s="22">
        <v>2005</v>
      </c>
      <c r="M116" s="4" t="s">
        <v>407</v>
      </c>
      <c r="N116" s="4" t="s">
        <v>848</v>
      </c>
      <c r="O116" s="4" t="s">
        <v>848</v>
      </c>
      <c r="P116" s="4" t="s">
        <v>848</v>
      </c>
      <c r="Q116" s="4" t="s">
        <v>848</v>
      </c>
      <c r="R116" s="4" t="s">
        <v>695</v>
      </c>
      <c r="S116" s="4" t="s">
        <v>848</v>
      </c>
      <c r="T116" s="4" t="s">
        <v>848</v>
      </c>
      <c r="U116" s="4" t="s">
        <v>848</v>
      </c>
      <c r="V116" s="4">
        <f t="shared" si="77"/>
        <v>0</v>
      </c>
      <c r="W116" s="4">
        <f t="shared" si="78"/>
        <v>0</v>
      </c>
      <c r="X116" s="4">
        <f t="shared" si="79"/>
        <v>0</v>
      </c>
      <c r="Y116" s="4">
        <f t="shared" si="80"/>
        <v>0</v>
      </c>
      <c r="Z116" s="4">
        <f t="shared" si="81"/>
        <v>1</v>
      </c>
      <c r="AA116" s="4">
        <f t="shared" si="82"/>
        <v>0</v>
      </c>
      <c r="AB116" s="4">
        <f t="shared" si="83"/>
        <v>0</v>
      </c>
      <c r="AC116" s="4">
        <f t="shared" si="84"/>
        <v>0</v>
      </c>
      <c r="AD116" s="8" t="s">
        <v>415</v>
      </c>
      <c r="AE116" s="8" t="s">
        <v>848</v>
      </c>
      <c r="AF116" s="8"/>
      <c r="AG116" s="8"/>
      <c r="AH116" s="8"/>
      <c r="AI116" s="8"/>
    </row>
    <row r="117" spans="2:35" s="2" customFormat="1" ht="15" customHeight="1" x14ac:dyDescent="0.3">
      <c r="B117" s="4" t="s">
        <v>308</v>
      </c>
      <c r="C117" s="11" t="s">
        <v>1529</v>
      </c>
      <c r="D117" s="5" t="s">
        <v>21</v>
      </c>
      <c r="E117" s="5" t="s">
        <v>861</v>
      </c>
      <c r="F117" s="75">
        <f t="shared" si="60"/>
        <v>1</v>
      </c>
      <c r="G117" s="4" t="s">
        <v>1115</v>
      </c>
      <c r="H117" s="4" t="s">
        <v>65</v>
      </c>
      <c r="I117" s="11" t="s">
        <v>1116</v>
      </c>
      <c r="J117" s="4"/>
      <c r="K117" s="4"/>
      <c r="L117" s="4">
        <v>2015</v>
      </c>
      <c r="M117" s="4" t="s">
        <v>316</v>
      </c>
      <c r="N117" s="4" t="s">
        <v>848</v>
      </c>
      <c r="O117" s="4" t="s">
        <v>848</v>
      </c>
      <c r="P117" s="4" t="s">
        <v>848</v>
      </c>
      <c r="Q117" s="4" t="s">
        <v>848</v>
      </c>
      <c r="R117" s="4" t="s">
        <v>848</v>
      </c>
      <c r="S117" s="4" t="s">
        <v>848</v>
      </c>
      <c r="T117" s="4" t="s">
        <v>695</v>
      </c>
      <c r="U117" s="4" t="s">
        <v>848</v>
      </c>
      <c r="V117" s="4">
        <f t="shared" si="77"/>
        <v>0</v>
      </c>
      <c r="W117" s="4">
        <f t="shared" si="78"/>
        <v>0</v>
      </c>
      <c r="X117" s="4">
        <f t="shared" si="79"/>
        <v>0</v>
      </c>
      <c r="Y117" s="4">
        <f t="shared" si="80"/>
        <v>0</v>
      </c>
      <c r="Z117" s="4">
        <f t="shared" si="81"/>
        <v>0</v>
      </c>
      <c r="AA117" s="4">
        <f t="shared" si="82"/>
        <v>0</v>
      </c>
      <c r="AB117" s="4">
        <f t="shared" si="83"/>
        <v>1</v>
      </c>
      <c r="AC117" s="4">
        <f t="shared" si="84"/>
        <v>0</v>
      </c>
      <c r="AD117" s="8" t="s">
        <v>392</v>
      </c>
      <c r="AE117" s="8" t="s">
        <v>695</v>
      </c>
      <c r="AF117" s="8"/>
      <c r="AG117" s="8"/>
      <c r="AH117" s="8"/>
      <c r="AI117" s="8" t="s">
        <v>391</v>
      </c>
    </row>
    <row r="118" spans="2:35" s="2" customFormat="1" ht="15" customHeight="1" x14ac:dyDescent="0.3">
      <c r="B118" s="4" t="s">
        <v>488</v>
      </c>
      <c r="C118" s="11" t="s">
        <v>1529</v>
      </c>
      <c r="D118" s="5" t="s">
        <v>21</v>
      </c>
      <c r="E118" s="5" t="s">
        <v>861</v>
      </c>
      <c r="F118" s="75">
        <f t="shared" si="60"/>
        <v>1</v>
      </c>
      <c r="G118" s="4" t="s">
        <v>69</v>
      </c>
      <c r="H118" s="4" t="s">
        <v>122</v>
      </c>
      <c r="I118" s="4" t="s">
        <v>515</v>
      </c>
      <c r="J118" s="4" t="s">
        <v>940</v>
      </c>
      <c r="K118" s="4"/>
      <c r="L118" s="4">
        <v>2017</v>
      </c>
      <c r="M118" s="4" t="s">
        <v>489</v>
      </c>
      <c r="N118" s="4" t="s">
        <v>695</v>
      </c>
      <c r="O118" s="4" t="s">
        <v>848</v>
      </c>
      <c r="P118" s="4" t="s">
        <v>848</v>
      </c>
      <c r="Q118" s="4" t="s">
        <v>848</v>
      </c>
      <c r="R118" s="4" t="s">
        <v>695</v>
      </c>
      <c r="S118" s="4" t="s">
        <v>848</v>
      </c>
      <c r="T118" s="4" t="s">
        <v>695</v>
      </c>
      <c r="U118" s="4" t="s">
        <v>848</v>
      </c>
      <c r="V118" s="4">
        <f t="shared" si="77"/>
        <v>1</v>
      </c>
      <c r="W118" s="4">
        <f t="shared" si="78"/>
        <v>0</v>
      </c>
      <c r="X118" s="4">
        <f t="shared" si="79"/>
        <v>0</v>
      </c>
      <c r="Y118" s="4">
        <f t="shared" si="80"/>
        <v>0</v>
      </c>
      <c r="Z118" s="4">
        <f t="shared" si="81"/>
        <v>1</v>
      </c>
      <c r="AA118" s="4">
        <f t="shared" si="82"/>
        <v>0</v>
      </c>
      <c r="AB118" s="4">
        <f t="shared" si="83"/>
        <v>1</v>
      </c>
      <c r="AC118" s="4">
        <f t="shared" si="84"/>
        <v>0</v>
      </c>
      <c r="AD118" s="8"/>
      <c r="AE118" s="4" t="s">
        <v>848</v>
      </c>
      <c r="AF118" s="8"/>
      <c r="AG118" s="8"/>
      <c r="AH118" s="8"/>
      <c r="AI118" s="8"/>
    </row>
    <row r="119" spans="2:35" s="2" customFormat="1" ht="15" customHeight="1" x14ac:dyDescent="0.3">
      <c r="B119" s="4" t="s">
        <v>1202</v>
      </c>
      <c r="C119" s="11" t="s">
        <v>1529</v>
      </c>
      <c r="D119" s="5" t="s">
        <v>21</v>
      </c>
      <c r="E119" s="5" t="s">
        <v>861</v>
      </c>
      <c r="F119" s="75">
        <f t="shared" si="60"/>
        <v>1</v>
      </c>
      <c r="G119" s="4" t="s">
        <v>69</v>
      </c>
      <c r="H119" s="4" t="s">
        <v>70</v>
      </c>
      <c r="I119" s="4" t="s">
        <v>556</v>
      </c>
      <c r="J119" s="4"/>
      <c r="K119" s="4"/>
      <c r="L119" s="4">
        <v>2017</v>
      </c>
      <c r="M119" s="4" t="s">
        <v>1203</v>
      </c>
      <c r="N119" s="4" t="s">
        <v>848</v>
      </c>
      <c r="O119" s="4" t="s">
        <v>848</v>
      </c>
      <c r="P119" s="4" t="s">
        <v>848</v>
      </c>
      <c r="Q119" s="4" t="s">
        <v>848</v>
      </c>
      <c r="R119" s="4" t="s">
        <v>695</v>
      </c>
      <c r="S119" s="4" t="s">
        <v>695</v>
      </c>
      <c r="T119" s="4" t="s">
        <v>848</v>
      </c>
      <c r="U119" s="4" t="s">
        <v>848</v>
      </c>
      <c r="V119" s="4">
        <f t="shared" si="77"/>
        <v>0</v>
      </c>
      <c r="W119" s="4">
        <f t="shared" si="78"/>
        <v>0</v>
      </c>
      <c r="X119" s="4">
        <f t="shared" si="79"/>
        <v>0</v>
      </c>
      <c r="Y119" s="4">
        <f t="shared" si="80"/>
        <v>0</v>
      </c>
      <c r="Z119" s="4">
        <f t="shared" si="81"/>
        <v>1</v>
      </c>
      <c r="AA119" s="4">
        <f t="shared" si="82"/>
        <v>1</v>
      </c>
      <c r="AB119" s="4">
        <f t="shared" si="83"/>
        <v>0</v>
      </c>
      <c r="AC119" s="4">
        <f t="shared" si="84"/>
        <v>0</v>
      </c>
      <c r="AD119" s="8" t="s">
        <v>1204</v>
      </c>
      <c r="AE119" s="4" t="s">
        <v>848</v>
      </c>
      <c r="AF119" s="8"/>
      <c r="AG119" s="8"/>
      <c r="AH119" s="8"/>
      <c r="AI119" s="8"/>
    </row>
    <row r="120" spans="2:35" s="2" customFormat="1" ht="15" customHeight="1" x14ac:dyDescent="0.3">
      <c r="B120" s="11" t="s">
        <v>476</v>
      </c>
      <c r="C120" s="11" t="s">
        <v>1529</v>
      </c>
      <c r="D120" s="12" t="s">
        <v>21</v>
      </c>
      <c r="E120" s="5" t="s">
        <v>861</v>
      </c>
      <c r="F120" s="75">
        <f t="shared" si="60"/>
        <v>1</v>
      </c>
      <c r="G120" s="11" t="s">
        <v>142</v>
      </c>
      <c r="H120" s="11" t="s">
        <v>143</v>
      </c>
      <c r="I120" s="11" t="s">
        <v>515</v>
      </c>
      <c r="J120" s="11" t="s">
        <v>940</v>
      </c>
      <c r="K120" s="11"/>
      <c r="L120" s="11">
        <v>2016</v>
      </c>
      <c r="M120" s="11" t="s">
        <v>479</v>
      </c>
      <c r="N120" s="4" t="s">
        <v>848</v>
      </c>
      <c r="O120" s="4" t="s">
        <v>848</v>
      </c>
      <c r="P120" s="4" t="s">
        <v>848</v>
      </c>
      <c r="Q120" s="4" t="s">
        <v>848</v>
      </c>
      <c r="R120" s="4" t="s">
        <v>848</v>
      </c>
      <c r="S120" s="4" t="s">
        <v>848</v>
      </c>
      <c r="T120" s="4" t="s">
        <v>695</v>
      </c>
      <c r="U120" s="4" t="s">
        <v>848</v>
      </c>
      <c r="V120" s="4">
        <f t="shared" si="77"/>
        <v>0</v>
      </c>
      <c r="W120" s="4">
        <f t="shared" si="78"/>
        <v>0</v>
      </c>
      <c r="X120" s="4">
        <f t="shared" si="79"/>
        <v>0</v>
      </c>
      <c r="Y120" s="4">
        <f t="shared" si="80"/>
        <v>0</v>
      </c>
      <c r="Z120" s="4">
        <f t="shared" si="81"/>
        <v>0</v>
      </c>
      <c r="AA120" s="4">
        <f t="shared" si="82"/>
        <v>0</v>
      </c>
      <c r="AB120" s="4">
        <f t="shared" si="83"/>
        <v>1</v>
      </c>
      <c r="AC120" s="4">
        <f t="shared" si="84"/>
        <v>0</v>
      </c>
      <c r="AD120" s="8"/>
      <c r="AE120" s="17" t="s">
        <v>848</v>
      </c>
      <c r="AF120" s="17"/>
      <c r="AG120" s="17"/>
      <c r="AH120" s="17"/>
      <c r="AI120" s="17"/>
    </row>
    <row r="121" spans="2:35" s="2" customFormat="1" ht="15" customHeight="1" x14ac:dyDescent="0.3">
      <c r="B121" s="11" t="s">
        <v>1233</v>
      </c>
      <c r="C121" s="11" t="s">
        <v>1529</v>
      </c>
      <c r="D121" s="12" t="s">
        <v>21</v>
      </c>
      <c r="E121" s="5" t="s">
        <v>861</v>
      </c>
      <c r="F121" s="75">
        <f t="shared" si="60"/>
        <v>1</v>
      </c>
      <c r="G121" s="11" t="s">
        <v>19</v>
      </c>
      <c r="H121" s="11" t="s">
        <v>48</v>
      </c>
      <c r="I121" s="11" t="s">
        <v>515</v>
      </c>
      <c r="J121" s="11" t="s">
        <v>940</v>
      </c>
      <c r="K121" s="11"/>
      <c r="L121" s="11">
        <v>2018</v>
      </c>
      <c r="M121" s="11" t="s">
        <v>1234</v>
      </c>
      <c r="N121" s="4" t="s">
        <v>695</v>
      </c>
      <c r="O121" s="11" t="s">
        <v>848</v>
      </c>
      <c r="P121" s="11" t="s">
        <v>848</v>
      </c>
      <c r="Q121" s="4" t="s">
        <v>695</v>
      </c>
      <c r="R121" s="11" t="s">
        <v>848</v>
      </c>
      <c r="S121" s="11" t="s">
        <v>848</v>
      </c>
      <c r="T121" s="11" t="s">
        <v>848</v>
      </c>
      <c r="U121" s="11" t="s">
        <v>848</v>
      </c>
      <c r="V121" s="11">
        <f t="shared" si="77"/>
        <v>1</v>
      </c>
      <c r="W121" s="11">
        <f t="shared" si="78"/>
        <v>0</v>
      </c>
      <c r="X121" s="11">
        <f t="shared" si="79"/>
        <v>0</v>
      </c>
      <c r="Y121" s="11">
        <f t="shared" si="80"/>
        <v>1</v>
      </c>
      <c r="Z121" s="11">
        <f t="shared" si="81"/>
        <v>0</v>
      </c>
      <c r="AA121" s="11">
        <f t="shared" si="82"/>
        <v>0</v>
      </c>
      <c r="AB121" s="11">
        <f t="shared" si="83"/>
        <v>0</v>
      </c>
      <c r="AC121" s="11">
        <f t="shared" si="84"/>
        <v>0</v>
      </c>
      <c r="AD121" s="8" t="s">
        <v>1235</v>
      </c>
      <c r="AE121" s="17" t="s">
        <v>848</v>
      </c>
      <c r="AF121" s="17"/>
      <c r="AG121" s="17"/>
      <c r="AH121" s="17"/>
      <c r="AI121" s="17"/>
    </row>
    <row r="122" spans="2:35" s="2" customFormat="1" ht="15" customHeight="1" x14ac:dyDescent="0.3">
      <c r="B122" s="4" t="s">
        <v>3</v>
      </c>
      <c r="C122" s="11" t="s">
        <v>1529</v>
      </c>
      <c r="D122" s="5" t="s">
        <v>21</v>
      </c>
      <c r="E122" s="5" t="s">
        <v>861</v>
      </c>
      <c r="F122" s="75">
        <f t="shared" si="60"/>
        <v>1</v>
      </c>
      <c r="G122" s="4" t="s">
        <v>69</v>
      </c>
      <c r="H122" s="4" t="s">
        <v>121</v>
      </c>
      <c r="I122" s="4" t="s">
        <v>556</v>
      </c>
      <c r="J122" s="4"/>
      <c r="K122" s="4"/>
      <c r="L122" s="23" t="s">
        <v>293</v>
      </c>
      <c r="M122" s="4" t="s">
        <v>141</v>
      </c>
      <c r="N122" s="4" t="s">
        <v>848</v>
      </c>
      <c r="O122" s="4" t="s">
        <v>848</v>
      </c>
      <c r="P122" s="4" t="s">
        <v>848</v>
      </c>
      <c r="Q122" s="4" t="s">
        <v>848</v>
      </c>
      <c r="R122" s="4" t="s">
        <v>848</v>
      </c>
      <c r="S122" s="4" t="s">
        <v>695</v>
      </c>
      <c r="T122" s="4" t="s">
        <v>848</v>
      </c>
      <c r="U122" s="4" t="s">
        <v>848</v>
      </c>
      <c r="V122" s="4">
        <f t="shared" si="77"/>
        <v>0</v>
      </c>
      <c r="W122" s="4">
        <f t="shared" si="78"/>
        <v>0</v>
      </c>
      <c r="X122" s="4">
        <f t="shared" si="79"/>
        <v>0</v>
      </c>
      <c r="Y122" s="4">
        <f t="shared" si="80"/>
        <v>0</v>
      </c>
      <c r="Z122" s="4">
        <f t="shared" si="81"/>
        <v>0</v>
      </c>
      <c r="AA122" s="4">
        <f t="shared" si="82"/>
        <v>1</v>
      </c>
      <c r="AB122" s="4">
        <f t="shared" si="83"/>
        <v>0</v>
      </c>
      <c r="AC122" s="4">
        <f t="shared" si="84"/>
        <v>0</v>
      </c>
      <c r="AD122" s="8"/>
      <c r="AE122" s="8" t="s">
        <v>848</v>
      </c>
      <c r="AF122" s="8"/>
      <c r="AG122" s="8"/>
      <c r="AH122" s="8"/>
      <c r="AI122" s="8"/>
    </row>
    <row r="123" spans="2:35" s="2" customFormat="1" ht="15" customHeight="1" x14ac:dyDescent="0.3">
      <c r="B123" s="11" t="s">
        <v>1466</v>
      </c>
      <c r="C123" s="11" t="s">
        <v>1529</v>
      </c>
      <c r="D123" s="12" t="s">
        <v>21</v>
      </c>
      <c r="E123" s="12" t="s">
        <v>861</v>
      </c>
      <c r="F123" s="75">
        <f t="shared" si="60"/>
        <v>1</v>
      </c>
      <c r="G123" s="4" t="s">
        <v>69</v>
      </c>
      <c r="H123" s="11" t="s">
        <v>122</v>
      </c>
      <c r="I123" s="4" t="s">
        <v>556</v>
      </c>
      <c r="J123" s="4"/>
      <c r="K123" s="4"/>
      <c r="L123" s="23">
        <v>2018</v>
      </c>
      <c r="M123" s="4" t="s">
        <v>1465</v>
      </c>
      <c r="N123" s="4" t="s">
        <v>695</v>
      </c>
      <c r="O123" s="4" t="s">
        <v>848</v>
      </c>
      <c r="P123" s="4" t="s">
        <v>848</v>
      </c>
      <c r="Q123" s="4" t="s">
        <v>848</v>
      </c>
      <c r="R123" s="4" t="s">
        <v>695</v>
      </c>
      <c r="S123" s="4" t="s">
        <v>695</v>
      </c>
      <c r="T123" s="4" t="s">
        <v>695</v>
      </c>
      <c r="U123" s="4" t="s">
        <v>848</v>
      </c>
      <c r="V123" s="4">
        <f t="shared" ref="V123" si="105">IF(N123="Yes",1,0)</f>
        <v>1</v>
      </c>
      <c r="W123" s="4">
        <f t="shared" ref="W123" si="106">IF(O123="Yes",1,0)</f>
        <v>0</v>
      </c>
      <c r="X123" s="4">
        <f t="shared" ref="X123" si="107">IF(P123="Yes",1,0)</f>
        <v>0</v>
      </c>
      <c r="Y123" s="4">
        <f t="shared" ref="Y123" si="108">IF(Q123="Yes",1,0)</f>
        <v>0</v>
      </c>
      <c r="Z123" s="4">
        <f t="shared" ref="Z123" si="109">IF(R123="Yes",1,0)</f>
        <v>1</v>
      </c>
      <c r="AA123" s="4">
        <f t="shared" ref="AA123" si="110">IF(S123="Yes",1,0)</f>
        <v>1</v>
      </c>
      <c r="AB123" s="4">
        <f t="shared" ref="AB123" si="111">IF(T123="Yes",1,0)</f>
        <v>1</v>
      </c>
      <c r="AC123" s="4">
        <f t="shared" ref="AC123" si="112">IF(U123="Yes",1,0)</f>
        <v>0</v>
      </c>
      <c r="AD123" s="8"/>
      <c r="AE123" s="8" t="s">
        <v>848</v>
      </c>
      <c r="AF123" s="8"/>
      <c r="AG123" s="8"/>
      <c r="AH123" s="8"/>
      <c r="AI123" s="8"/>
    </row>
    <row r="124" spans="2:35" s="2" customFormat="1" ht="15" customHeight="1" x14ac:dyDescent="0.3">
      <c r="B124" s="4" t="s">
        <v>1005</v>
      </c>
      <c r="C124" s="11" t="s">
        <v>1529</v>
      </c>
      <c r="D124" s="5" t="s">
        <v>21</v>
      </c>
      <c r="E124" s="5" t="s">
        <v>861</v>
      </c>
      <c r="F124" s="75">
        <f t="shared" si="60"/>
        <v>1</v>
      </c>
      <c r="G124" s="4" t="s">
        <v>123</v>
      </c>
      <c r="H124" s="13" t="s">
        <v>1476</v>
      </c>
      <c r="I124" s="4" t="s">
        <v>515</v>
      </c>
      <c r="J124" s="4" t="s">
        <v>940</v>
      </c>
      <c r="K124" s="4"/>
      <c r="L124" s="23" t="s">
        <v>293</v>
      </c>
      <c r="M124" s="4" t="s">
        <v>1006</v>
      </c>
      <c r="N124" s="4" t="s">
        <v>848</v>
      </c>
      <c r="O124" s="4" t="s">
        <v>848</v>
      </c>
      <c r="P124" s="4" t="s">
        <v>848</v>
      </c>
      <c r="Q124" s="4" t="s">
        <v>848</v>
      </c>
      <c r="R124" s="4" t="s">
        <v>848</v>
      </c>
      <c r="S124" s="4" t="s">
        <v>848</v>
      </c>
      <c r="T124" s="4" t="s">
        <v>695</v>
      </c>
      <c r="U124" s="4" t="s">
        <v>848</v>
      </c>
      <c r="V124" s="4">
        <f t="shared" ref="V124:AC128" si="113">IF(N124="Yes",1,0)</f>
        <v>0</v>
      </c>
      <c r="W124" s="4">
        <f t="shared" si="113"/>
        <v>0</v>
      </c>
      <c r="X124" s="4">
        <f t="shared" si="113"/>
        <v>0</v>
      </c>
      <c r="Y124" s="4">
        <f t="shared" si="113"/>
        <v>0</v>
      </c>
      <c r="Z124" s="4">
        <f t="shared" si="113"/>
        <v>0</v>
      </c>
      <c r="AA124" s="4">
        <f t="shared" si="113"/>
        <v>0</v>
      </c>
      <c r="AB124" s="4">
        <f t="shared" si="113"/>
        <v>1</v>
      </c>
      <c r="AC124" s="4">
        <f t="shared" si="113"/>
        <v>0</v>
      </c>
      <c r="AD124" s="8"/>
      <c r="AE124" s="8" t="s">
        <v>695</v>
      </c>
      <c r="AF124" s="8"/>
      <c r="AG124" s="8"/>
      <c r="AH124" s="8"/>
      <c r="AI124" s="8"/>
    </row>
    <row r="125" spans="2:35" s="2" customFormat="1" ht="15" customHeight="1" x14ac:dyDescent="0.3">
      <c r="B125" s="4" t="s">
        <v>87</v>
      </c>
      <c r="C125" s="11" t="s">
        <v>1529</v>
      </c>
      <c r="D125" s="5" t="s">
        <v>21</v>
      </c>
      <c r="E125" s="5" t="s">
        <v>861</v>
      </c>
      <c r="F125" s="75">
        <f t="shared" si="60"/>
        <v>1</v>
      </c>
      <c r="G125" s="4" t="s">
        <v>142</v>
      </c>
      <c r="H125" s="11" t="s">
        <v>645</v>
      </c>
      <c r="I125" s="11" t="s">
        <v>555</v>
      </c>
      <c r="J125" s="11"/>
      <c r="K125" s="11"/>
      <c r="L125" s="4">
        <v>2015</v>
      </c>
      <c r="M125" s="4" t="s">
        <v>111</v>
      </c>
      <c r="N125" s="4" t="s">
        <v>848</v>
      </c>
      <c r="O125" s="4" t="s">
        <v>848</v>
      </c>
      <c r="P125" s="4" t="s">
        <v>848</v>
      </c>
      <c r="Q125" s="4" t="s">
        <v>848</v>
      </c>
      <c r="R125" s="4" t="s">
        <v>848</v>
      </c>
      <c r="S125" s="4" t="s">
        <v>848</v>
      </c>
      <c r="T125" s="4" t="s">
        <v>848</v>
      </c>
      <c r="U125" s="4" t="s">
        <v>848</v>
      </c>
      <c r="V125" s="4">
        <f t="shared" si="113"/>
        <v>0</v>
      </c>
      <c r="W125" s="4">
        <f t="shared" si="113"/>
        <v>0</v>
      </c>
      <c r="X125" s="4">
        <f t="shared" si="113"/>
        <v>0</v>
      </c>
      <c r="Y125" s="4">
        <f t="shared" si="113"/>
        <v>0</v>
      </c>
      <c r="Z125" s="4">
        <f t="shared" si="113"/>
        <v>0</v>
      </c>
      <c r="AA125" s="4">
        <f t="shared" si="113"/>
        <v>0</v>
      </c>
      <c r="AB125" s="4">
        <f t="shared" si="113"/>
        <v>0</v>
      </c>
      <c r="AC125" s="4">
        <f t="shared" si="113"/>
        <v>0</v>
      </c>
      <c r="AD125" s="8"/>
      <c r="AE125" s="8" t="s">
        <v>848</v>
      </c>
      <c r="AF125" s="8"/>
      <c r="AG125" s="8"/>
      <c r="AH125" s="8"/>
      <c r="AI125" s="8"/>
    </row>
    <row r="126" spans="2:35" s="2" customFormat="1" ht="15" customHeight="1" x14ac:dyDescent="0.3">
      <c r="B126" s="4" t="s">
        <v>199</v>
      </c>
      <c r="C126" s="11" t="s">
        <v>1529</v>
      </c>
      <c r="D126" s="5" t="s">
        <v>21</v>
      </c>
      <c r="E126" s="5" t="s">
        <v>861</v>
      </c>
      <c r="F126" s="75">
        <f t="shared" si="60"/>
        <v>1</v>
      </c>
      <c r="G126" s="4" t="s">
        <v>123</v>
      </c>
      <c r="H126" s="13" t="s">
        <v>1476</v>
      </c>
      <c r="I126" s="4" t="s">
        <v>515</v>
      </c>
      <c r="J126" s="4" t="s">
        <v>942</v>
      </c>
      <c r="K126" s="4"/>
      <c r="L126" s="22">
        <v>2014</v>
      </c>
      <c r="M126" s="4" t="s">
        <v>209</v>
      </c>
      <c r="N126" s="4" t="s">
        <v>848</v>
      </c>
      <c r="O126" s="4" t="s">
        <v>848</v>
      </c>
      <c r="P126" s="4" t="s">
        <v>848</v>
      </c>
      <c r="Q126" s="4" t="s">
        <v>848</v>
      </c>
      <c r="R126" s="4" t="s">
        <v>848</v>
      </c>
      <c r="S126" s="4" t="s">
        <v>848</v>
      </c>
      <c r="T126" s="4" t="s">
        <v>695</v>
      </c>
      <c r="U126" s="4" t="s">
        <v>848</v>
      </c>
      <c r="V126" s="4">
        <f t="shared" si="113"/>
        <v>0</v>
      </c>
      <c r="W126" s="4">
        <f t="shared" si="113"/>
        <v>0</v>
      </c>
      <c r="X126" s="4">
        <f t="shared" si="113"/>
        <v>0</v>
      </c>
      <c r="Y126" s="4">
        <f t="shared" si="113"/>
        <v>0</v>
      </c>
      <c r="Z126" s="4">
        <f t="shared" si="113"/>
        <v>0</v>
      </c>
      <c r="AA126" s="4">
        <f t="shared" si="113"/>
        <v>0</v>
      </c>
      <c r="AB126" s="4">
        <f t="shared" si="113"/>
        <v>1</v>
      </c>
      <c r="AC126" s="4">
        <f t="shared" si="113"/>
        <v>0</v>
      </c>
      <c r="AD126" s="8" t="s">
        <v>921</v>
      </c>
      <c r="AE126" s="8" t="s">
        <v>695</v>
      </c>
      <c r="AF126" s="8"/>
      <c r="AG126" s="8"/>
      <c r="AH126" s="8"/>
      <c r="AI126" s="8"/>
    </row>
    <row r="127" spans="2:35" s="2" customFormat="1" ht="15" customHeight="1" x14ac:dyDescent="0.3">
      <c r="B127" s="4" t="s">
        <v>405</v>
      </c>
      <c r="C127" s="11" t="s">
        <v>1529</v>
      </c>
      <c r="D127" s="5" t="s">
        <v>21</v>
      </c>
      <c r="E127" s="5" t="s">
        <v>861</v>
      </c>
      <c r="F127" s="75">
        <f t="shared" si="60"/>
        <v>1</v>
      </c>
      <c r="G127" s="4" t="s">
        <v>19</v>
      </c>
      <c r="H127" s="4" t="s">
        <v>48</v>
      </c>
      <c r="I127" s="4" t="s">
        <v>556</v>
      </c>
      <c r="J127" s="4"/>
      <c r="K127" s="4"/>
      <c r="L127" s="22">
        <v>2017</v>
      </c>
      <c r="M127" s="4" t="s">
        <v>425</v>
      </c>
      <c r="N127" s="4" t="s">
        <v>695</v>
      </c>
      <c r="O127" s="4" t="s">
        <v>848</v>
      </c>
      <c r="P127" s="4" t="s">
        <v>695</v>
      </c>
      <c r="Q127" s="4" t="s">
        <v>848</v>
      </c>
      <c r="R127" s="4" t="s">
        <v>848</v>
      </c>
      <c r="S127" s="4" t="s">
        <v>848</v>
      </c>
      <c r="T127" s="24" t="s">
        <v>848</v>
      </c>
      <c r="U127" s="4" t="s">
        <v>848</v>
      </c>
      <c r="V127" s="4">
        <f t="shared" si="113"/>
        <v>1</v>
      </c>
      <c r="W127" s="4">
        <f t="shared" si="113"/>
        <v>0</v>
      </c>
      <c r="X127" s="4">
        <f t="shared" si="113"/>
        <v>1</v>
      </c>
      <c r="Y127" s="4">
        <f t="shared" si="113"/>
        <v>0</v>
      </c>
      <c r="Z127" s="4">
        <f t="shared" si="113"/>
        <v>0</v>
      </c>
      <c r="AA127" s="4">
        <f t="shared" si="113"/>
        <v>0</v>
      </c>
      <c r="AB127" s="24">
        <f t="shared" si="113"/>
        <v>0</v>
      </c>
      <c r="AC127" s="4">
        <f t="shared" si="113"/>
        <v>0</v>
      </c>
      <c r="AD127" s="8" t="s">
        <v>423</v>
      </c>
      <c r="AE127" s="8" t="s">
        <v>848</v>
      </c>
      <c r="AF127" s="8"/>
      <c r="AG127" s="8"/>
      <c r="AH127" s="8"/>
      <c r="AI127" s="8"/>
    </row>
    <row r="128" spans="2:35" s="2" customFormat="1" ht="15" customHeight="1" x14ac:dyDescent="0.3">
      <c r="B128" s="11" t="s">
        <v>1460</v>
      </c>
      <c r="C128" s="11" t="s">
        <v>1529</v>
      </c>
      <c r="D128" s="12" t="s">
        <v>1461</v>
      </c>
      <c r="E128" s="12" t="s">
        <v>861</v>
      </c>
      <c r="F128" s="75">
        <f t="shared" si="60"/>
        <v>1</v>
      </c>
      <c r="G128" s="4" t="s">
        <v>142</v>
      </c>
      <c r="H128" s="4" t="s">
        <v>143</v>
      </c>
      <c r="I128" s="4" t="s">
        <v>555</v>
      </c>
      <c r="J128" s="4"/>
      <c r="K128" s="4"/>
      <c r="L128" s="22">
        <v>2018</v>
      </c>
      <c r="M128" s="4" t="s">
        <v>1463</v>
      </c>
      <c r="N128" s="4" t="s">
        <v>848</v>
      </c>
      <c r="O128" s="4" t="s">
        <v>848</v>
      </c>
      <c r="P128" s="4" t="s">
        <v>848</v>
      </c>
      <c r="Q128" s="4" t="s">
        <v>848</v>
      </c>
      <c r="R128" s="4" t="s">
        <v>848</v>
      </c>
      <c r="S128" s="4" t="s">
        <v>848</v>
      </c>
      <c r="T128" s="4" t="s">
        <v>848</v>
      </c>
      <c r="U128" s="4" t="s">
        <v>848</v>
      </c>
      <c r="V128" s="4">
        <f t="shared" ref="V128" si="114">IF(N128="Yes",1,0)</f>
        <v>0</v>
      </c>
      <c r="W128" s="4">
        <f t="shared" ref="W128" si="115">IF(O128="Yes",1,0)</f>
        <v>0</v>
      </c>
      <c r="X128" s="4">
        <f t="shared" ref="X128" si="116">IF(P128="Yes",1,0)</f>
        <v>0</v>
      </c>
      <c r="Y128" s="4">
        <f t="shared" ref="Y128" si="117">IF(Q128="Yes",1,0)</f>
        <v>0</v>
      </c>
      <c r="Z128" s="4">
        <f t="shared" si="113"/>
        <v>0</v>
      </c>
      <c r="AA128" s="4">
        <f t="shared" ref="AA128" si="118">IF(S128="Yes",1,0)</f>
        <v>0</v>
      </c>
      <c r="AB128" s="24">
        <f t="shared" ref="AB128" si="119">IF(T128="Yes",1,0)</f>
        <v>0</v>
      </c>
      <c r="AC128" s="4">
        <f t="shared" ref="AC128" si="120">IF(U128="Yes",1,0)</f>
        <v>0</v>
      </c>
      <c r="AD128" s="8"/>
      <c r="AE128" s="8" t="s">
        <v>848</v>
      </c>
      <c r="AF128" s="8"/>
      <c r="AG128" s="8"/>
      <c r="AH128" s="8"/>
      <c r="AI128" s="8"/>
    </row>
    <row r="129" spans="2:35" s="2" customFormat="1" ht="15" customHeight="1" x14ac:dyDescent="0.3">
      <c r="B129" s="11" t="s">
        <v>1535</v>
      </c>
      <c r="C129" s="11" t="s">
        <v>1529</v>
      </c>
      <c r="D129" s="12" t="s">
        <v>1461</v>
      </c>
      <c r="E129" s="12" t="s">
        <v>861</v>
      </c>
      <c r="F129" s="75">
        <f t="shared" ref="F129" si="121">IF(E129="Alive",1,0)</f>
        <v>1</v>
      </c>
      <c r="G129" s="11" t="s">
        <v>119</v>
      </c>
      <c r="H129" s="11" t="s">
        <v>120</v>
      </c>
      <c r="I129" s="4" t="s">
        <v>556</v>
      </c>
      <c r="J129" s="4"/>
      <c r="K129" s="4"/>
      <c r="L129" s="22">
        <v>2008</v>
      </c>
      <c r="M129" s="4" t="s">
        <v>1536</v>
      </c>
      <c r="N129" s="4" t="s">
        <v>848</v>
      </c>
      <c r="O129" s="4" t="s">
        <v>848</v>
      </c>
      <c r="P129" s="4" t="s">
        <v>848</v>
      </c>
      <c r="Q129" s="4" t="s">
        <v>848</v>
      </c>
      <c r="R129" s="4" t="s">
        <v>848</v>
      </c>
      <c r="S129" s="4" t="s">
        <v>848</v>
      </c>
      <c r="T129" s="4" t="s">
        <v>848</v>
      </c>
      <c r="U129" s="4" t="s">
        <v>848</v>
      </c>
      <c r="V129" s="4">
        <f t="shared" ref="V129" si="122">IF(N129="Yes",1,0)</f>
        <v>0</v>
      </c>
      <c r="W129" s="4">
        <f t="shared" ref="W129" si="123">IF(O129="Yes",1,0)</f>
        <v>0</v>
      </c>
      <c r="X129" s="4">
        <f t="shared" ref="X129" si="124">IF(P129="Yes",1,0)</f>
        <v>0</v>
      </c>
      <c r="Y129" s="4">
        <f t="shared" ref="Y129" si="125">IF(Q129="Yes",1,0)</f>
        <v>0</v>
      </c>
      <c r="Z129" s="4">
        <f t="shared" ref="Z129" si="126">IF(R129="Yes",1,0)</f>
        <v>0</v>
      </c>
      <c r="AA129" s="4">
        <f t="shared" ref="AA129" si="127">IF(S129="Yes",1,0)</f>
        <v>0</v>
      </c>
      <c r="AB129" s="24">
        <f t="shared" ref="AB129" si="128">IF(T129="Yes",1,0)</f>
        <v>0</v>
      </c>
      <c r="AC129" s="4">
        <f t="shared" ref="AC129" si="129">IF(U129="Yes",1,0)</f>
        <v>0</v>
      </c>
      <c r="AD129" s="8"/>
      <c r="AE129" s="8" t="s">
        <v>879</v>
      </c>
      <c r="AF129" s="8"/>
      <c r="AG129" s="8"/>
      <c r="AH129" s="8"/>
      <c r="AI129" s="8"/>
    </row>
    <row r="130" spans="2:35" s="2" customFormat="1" ht="15" customHeight="1" x14ac:dyDescent="0.3">
      <c r="B130" s="11" t="s">
        <v>554</v>
      </c>
      <c r="C130" s="11" t="s">
        <v>1529</v>
      </c>
      <c r="D130" s="12" t="s">
        <v>26</v>
      </c>
      <c r="E130" s="12" t="s">
        <v>861</v>
      </c>
      <c r="F130" s="75">
        <f t="shared" si="60"/>
        <v>1</v>
      </c>
      <c r="G130" s="11" t="s">
        <v>123</v>
      </c>
      <c r="H130" s="13" t="s">
        <v>1476</v>
      </c>
      <c r="I130" s="11" t="s">
        <v>515</v>
      </c>
      <c r="J130" s="11" t="s">
        <v>940</v>
      </c>
      <c r="K130" s="11"/>
      <c r="L130" s="44">
        <v>2015</v>
      </c>
      <c r="M130" s="11" t="s">
        <v>468</v>
      </c>
      <c r="N130" s="4" t="s">
        <v>848</v>
      </c>
      <c r="O130" s="4" t="s">
        <v>848</v>
      </c>
      <c r="P130" s="4" t="s">
        <v>848</v>
      </c>
      <c r="Q130" s="4" t="s">
        <v>848</v>
      </c>
      <c r="R130" s="4" t="s">
        <v>695</v>
      </c>
      <c r="S130" s="4" t="s">
        <v>848</v>
      </c>
      <c r="T130" s="4" t="s">
        <v>848</v>
      </c>
      <c r="U130" s="4" t="s">
        <v>848</v>
      </c>
      <c r="V130" s="11">
        <f t="shared" ref="V130:V140" si="130">IF(N130="Yes",1,0)</f>
        <v>0</v>
      </c>
      <c r="W130" s="11">
        <f t="shared" ref="W130:W140" si="131">IF(O130="Yes",1,0)</f>
        <v>0</v>
      </c>
      <c r="X130" s="11">
        <f t="shared" ref="X130:X140" si="132">IF(P130="Yes",1,0)</f>
        <v>0</v>
      </c>
      <c r="Y130" s="11">
        <f t="shared" ref="Y130:Y140" si="133">IF(Q130="Yes",1,0)</f>
        <v>0</v>
      </c>
      <c r="Z130" s="11">
        <f t="shared" ref="Z130:Z140" si="134">IF(R130="Yes",1,0)</f>
        <v>1</v>
      </c>
      <c r="AA130" s="11">
        <f t="shared" ref="AA130:AA140" si="135">IF(S130="Yes",1,0)</f>
        <v>0</v>
      </c>
      <c r="AB130" s="11">
        <f t="shared" ref="AB130:AB140" si="136">IF(T130="Yes",1,0)</f>
        <v>0</v>
      </c>
      <c r="AC130" s="11">
        <f t="shared" ref="AC130:AC140" si="137">IF(U130="Yes",1,0)</f>
        <v>0</v>
      </c>
      <c r="AD130" s="8"/>
      <c r="AE130" s="17" t="s">
        <v>848</v>
      </c>
      <c r="AF130" s="17"/>
      <c r="AG130" s="17"/>
      <c r="AH130" s="17"/>
      <c r="AI130" s="17"/>
    </row>
    <row r="131" spans="2:35" s="2" customFormat="1" ht="15" customHeight="1" x14ac:dyDescent="0.3">
      <c r="B131" s="4" t="s">
        <v>210</v>
      </c>
      <c r="C131" s="11" t="s">
        <v>1529</v>
      </c>
      <c r="D131" s="5" t="s">
        <v>26</v>
      </c>
      <c r="E131" s="5" t="s">
        <v>861</v>
      </c>
      <c r="F131" s="75">
        <f t="shared" si="60"/>
        <v>1</v>
      </c>
      <c r="G131" s="4" t="s">
        <v>123</v>
      </c>
      <c r="H131" s="13" t="s">
        <v>1476</v>
      </c>
      <c r="I131" s="4" t="s">
        <v>515</v>
      </c>
      <c r="J131" s="4" t="s">
        <v>941</v>
      </c>
      <c r="K131" s="4"/>
      <c r="L131" s="4">
        <v>2015</v>
      </c>
      <c r="M131" s="4" t="s">
        <v>225</v>
      </c>
      <c r="N131" s="4" t="s">
        <v>848</v>
      </c>
      <c r="O131" s="4" t="s">
        <v>848</v>
      </c>
      <c r="P131" s="4" t="s">
        <v>848</v>
      </c>
      <c r="Q131" s="4" t="s">
        <v>848</v>
      </c>
      <c r="R131" s="4" t="s">
        <v>848</v>
      </c>
      <c r="S131" s="4" t="s">
        <v>848</v>
      </c>
      <c r="T131" s="4" t="s">
        <v>848</v>
      </c>
      <c r="U131" s="4" t="s">
        <v>848</v>
      </c>
      <c r="V131" s="4">
        <f t="shared" si="130"/>
        <v>0</v>
      </c>
      <c r="W131" s="4">
        <f t="shared" si="131"/>
        <v>0</v>
      </c>
      <c r="X131" s="4">
        <f t="shared" si="132"/>
        <v>0</v>
      </c>
      <c r="Y131" s="4">
        <f t="shared" si="133"/>
        <v>0</v>
      </c>
      <c r="Z131" s="4">
        <f t="shared" si="134"/>
        <v>0</v>
      </c>
      <c r="AA131" s="4">
        <f t="shared" si="135"/>
        <v>0</v>
      </c>
      <c r="AB131" s="4">
        <f t="shared" si="136"/>
        <v>0</v>
      </c>
      <c r="AC131" s="4">
        <f t="shared" si="137"/>
        <v>0</v>
      </c>
      <c r="AD131" s="8" t="s">
        <v>932</v>
      </c>
      <c r="AE131" s="8" t="s">
        <v>848</v>
      </c>
      <c r="AF131" s="8"/>
      <c r="AG131" s="8"/>
      <c r="AH131" s="8"/>
      <c r="AI131" s="8"/>
    </row>
    <row r="132" spans="2:35" s="2" customFormat="1" ht="15" customHeight="1" x14ac:dyDescent="0.3">
      <c r="B132" s="4" t="s">
        <v>1242</v>
      </c>
      <c r="C132" s="11" t="s">
        <v>1529</v>
      </c>
      <c r="D132" s="5" t="s">
        <v>26</v>
      </c>
      <c r="E132" s="5" t="s">
        <v>861</v>
      </c>
      <c r="F132" s="75">
        <f t="shared" si="60"/>
        <v>1</v>
      </c>
      <c r="G132" s="4" t="s">
        <v>346</v>
      </c>
      <c r="H132" s="4" t="s">
        <v>125</v>
      </c>
      <c r="I132" s="4" t="s">
        <v>555</v>
      </c>
      <c r="J132" s="4"/>
      <c r="K132" s="4"/>
      <c r="L132" s="4">
        <v>2015</v>
      </c>
      <c r="M132" s="11" t="s">
        <v>1243</v>
      </c>
      <c r="N132" s="4" t="s">
        <v>848</v>
      </c>
      <c r="O132" s="4" t="s">
        <v>848</v>
      </c>
      <c r="P132" s="4" t="s">
        <v>848</v>
      </c>
      <c r="Q132" s="4" t="s">
        <v>848</v>
      </c>
      <c r="R132" s="4" t="s">
        <v>848</v>
      </c>
      <c r="S132" s="4" t="s">
        <v>848</v>
      </c>
      <c r="T132" s="4" t="s">
        <v>848</v>
      </c>
      <c r="U132" s="4" t="s">
        <v>848</v>
      </c>
      <c r="V132" s="4">
        <f t="shared" si="130"/>
        <v>0</v>
      </c>
      <c r="W132" s="4">
        <f t="shared" si="131"/>
        <v>0</v>
      </c>
      <c r="X132" s="4">
        <f t="shared" si="132"/>
        <v>0</v>
      </c>
      <c r="Y132" s="4">
        <f t="shared" si="133"/>
        <v>0</v>
      </c>
      <c r="Z132" s="4">
        <f t="shared" si="134"/>
        <v>0</v>
      </c>
      <c r="AA132" s="4">
        <f t="shared" si="135"/>
        <v>0</v>
      </c>
      <c r="AB132" s="4">
        <f t="shared" si="136"/>
        <v>0</v>
      </c>
      <c r="AC132" s="4">
        <f t="shared" si="137"/>
        <v>0</v>
      </c>
      <c r="AD132" s="8"/>
      <c r="AE132" s="8" t="s">
        <v>879</v>
      </c>
      <c r="AF132" s="8"/>
      <c r="AG132" s="8"/>
      <c r="AH132" s="8"/>
      <c r="AI132" s="8"/>
    </row>
    <row r="133" spans="2:35" s="2" customFormat="1" ht="15" customHeight="1" x14ac:dyDescent="0.3">
      <c r="B133" s="4" t="s">
        <v>787</v>
      </c>
      <c r="C133" s="11" t="s">
        <v>1529</v>
      </c>
      <c r="D133" s="5" t="s">
        <v>26</v>
      </c>
      <c r="E133" s="5" t="s">
        <v>861</v>
      </c>
      <c r="F133" s="75">
        <f t="shared" si="60"/>
        <v>1</v>
      </c>
      <c r="G133" s="11" t="s">
        <v>288</v>
      </c>
      <c r="H133" s="4" t="s">
        <v>287</v>
      </c>
      <c r="I133" s="4" t="s">
        <v>641</v>
      </c>
      <c r="J133" s="4"/>
      <c r="K133" s="4"/>
      <c r="L133" s="4">
        <v>2014</v>
      </c>
      <c r="M133" s="4" t="s">
        <v>933</v>
      </c>
      <c r="N133" s="4" t="s">
        <v>848</v>
      </c>
      <c r="O133" s="4" t="s">
        <v>848</v>
      </c>
      <c r="P133" s="4" t="s">
        <v>695</v>
      </c>
      <c r="Q133" s="4" t="s">
        <v>848</v>
      </c>
      <c r="R133" s="4" t="s">
        <v>695</v>
      </c>
      <c r="S133" s="4" t="s">
        <v>848</v>
      </c>
      <c r="T133" s="4" t="s">
        <v>848</v>
      </c>
      <c r="U133" s="4" t="s">
        <v>695</v>
      </c>
      <c r="V133" s="4">
        <f t="shared" si="130"/>
        <v>0</v>
      </c>
      <c r="W133" s="4">
        <f t="shared" si="131"/>
        <v>0</v>
      </c>
      <c r="X133" s="4">
        <f t="shared" si="132"/>
        <v>1</v>
      </c>
      <c r="Y133" s="4">
        <f t="shared" si="133"/>
        <v>0</v>
      </c>
      <c r="Z133" s="4">
        <f t="shared" si="134"/>
        <v>1</v>
      </c>
      <c r="AA133" s="4">
        <f t="shared" si="135"/>
        <v>0</v>
      </c>
      <c r="AB133" s="4">
        <f t="shared" si="136"/>
        <v>0</v>
      </c>
      <c r="AC133" s="4">
        <f t="shared" si="137"/>
        <v>1</v>
      </c>
      <c r="AD133" s="8"/>
      <c r="AE133" s="8" t="s">
        <v>879</v>
      </c>
      <c r="AF133" s="8"/>
      <c r="AG133" s="8"/>
      <c r="AH133" s="8"/>
      <c r="AI133" s="8"/>
    </row>
    <row r="134" spans="2:35" s="2" customFormat="1" ht="15" customHeight="1" x14ac:dyDescent="0.3">
      <c r="B134" s="4" t="s">
        <v>211</v>
      </c>
      <c r="C134" s="11" t="s">
        <v>1529</v>
      </c>
      <c r="D134" s="5" t="s">
        <v>26</v>
      </c>
      <c r="E134" s="5" t="s">
        <v>861</v>
      </c>
      <c r="F134" s="75">
        <f t="shared" si="60"/>
        <v>1</v>
      </c>
      <c r="G134" s="4" t="s">
        <v>123</v>
      </c>
      <c r="H134" s="13" t="s">
        <v>1476</v>
      </c>
      <c r="I134" s="4" t="s">
        <v>556</v>
      </c>
      <c r="J134" s="4"/>
      <c r="K134" s="4"/>
      <c r="L134" s="4">
        <v>2014</v>
      </c>
      <c r="M134" s="4" t="s">
        <v>226</v>
      </c>
      <c r="N134" s="4" t="s">
        <v>848</v>
      </c>
      <c r="O134" s="4" t="s">
        <v>848</v>
      </c>
      <c r="P134" s="4" t="s">
        <v>848</v>
      </c>
      <c r="Q134" s="4" t="s">
        <v>848</v>
      </c>
      <c r="R134" s="4" t="s">
        <v>848</v>
      </c>
      <c r="S134" s="4" t="s">
        <v>848</v>
      </c>
      <c r="T134" s="4" t="s">
        <v>848</v>
      </c>
      <c r="U134" s="4" t="s">
        <v>848</v>
      </c>
      <c r="V134" s="4">
        <f t="shared" si="130"/>
        <v>0</v>
      </c>
      <c r="W134" s="4">
        <f t="shared" si="131"/>
        <v>0</v>
      </c>
      <c r="X134" s="4">
        <f t="shared" si="132"/>
        <v>0</v>
      </c>
      <c r="Y134" s="4">
        <f t="shared" si="133"/>
        <v>0</v>
      </c>
      <c r="Z134" s="4">
        <f t="shared" si="134"/>
        <v>0</v>
      </c>
      <c r="AA134" s="4">
        <f t="shared" si="135"/>
        <v>0</v>
      </c>
      <c r="AB134" s="4">
        <f t="shared" si="136"/>
        <v>0</v>
      </c>
      <c r="AC134" s="4">
        <f t="shared" si="137"/>
        <v>0</v>
      </c>
      <c r="AD134" s="8"/>
      <c r="AE134" s="8" t="s">
        <v>848</v>
      </c>
      <c r="AF134" s="8"/>
      <c r="AG134" s="8"/>
      <c r="AH134" s="8"/>
      <c r="AI134" s="8"/>
    </row>
    <row r="135" spans="2:35" s="151" customFormat="1" ht="15" customHeight="1" x14ac:dyDescent="0.3">
      <c r="B135" s="146" t="s">
        <v>1557</v>
      </c>
      <c r="C135" s="146" t="s">
        <v>1529</v>
      </c>
      <c r="D135" s="147" t="s">
        <v>26</v>
      </c>
      <c r="E135" s="147" t="s">
        <v>861</v>
      </c>
      <c r="F135" s="148">
        <f>IF(E135="Alive",1,0)</f>
        <v>1</v>
      </c>
      <c r="G135" s="146" t="s">
        <v>69</v>
      </c>
      <c r="H135" s="149" t="s">
        <v>70</v>
      </c>
      <c r="I135" s="146" t="s">
        <v>556</v>
      </c>
      <c r="J135" s="146"/>
      <c r="K135" s="146"/>
      <c r="L135" s="146"/>
      <c r="M135" s="146" t="s">
        <v>1570</v>
      </c>
      <c r="N135" s="146" t="s">
        <v>848</v>
      </c>
      <c r="O135" s="146" t="s">
        <v>848</v>
      </c>
      <c r="P135" s="146" t="s">
        <v>848</v>
      </c>
      <c r="Q135" s="146" t="s">
        <v>848</v>
      </c>
      <c r="R135" s="146" t="s">
        <v>848</v>
      </c>
      <c r="S135" s="146" t="s">
        <v>848</v>
      </c>
      <c r="T135" s="146" t="s">
        <v>848</v>
      </c>
      <c r="U135" s="146" t="s">
        <v>848</v>
      </c>
      <c r="V135" s="146">
        <f t="shared" ref="V135" si="138">IF(N135="Yes",1,0)</f>
        <v>0</v>
      </c>
      <c r="W135" s="146">
        <f t="shared" ref="W135" si="139">IF(O135="Yes",1,0)</f>
        <v>0</v>
      </c>
      <c r="X135" s="146">
        <f t="shared" ref="X135" si="140">IF(P135="Yes",1,0)</f>
        <v>0</v>
      </c>
      <c r="Y135" s="146">
        <f t="shared" ref="Y135" si="141">IF(Q135="Yes",1,0)</f>
        <v>0</v>
      </c>
      <c r="Z135" s="146">
        <f t="shared" ref="Z135" si="142">IF(R135="Yes",1,0)</f>
        <v>0</v>
      </c>
      <c r="AA135" s="146">
        <f t="shared" ref="AA135" si="143">IF(S135="Yes",1,0)</f>
        <v>0</v>
      </c>
      <c r="AB135" s="146">
        <f t="shared" ref="AB135" si="144">IF(T135="Yes",1,0)</f>
        <v>0</v>
      </c>
      <c r="AC135" s="146">
        <f t="shared" ref="AC135" si="145">IF(U135="Yes",1,0)</f>
        <v>0</v>
      </c>
      <c r="AD135" s="150" t="s">
        <v>1597</v>
      </c>
      <c r="AE135" s="150" t="s">
        <v>695</v>
      </c>
      <c r="AF135" s="150"/>
      <c r="AG135" s="150"/>
      <c r="AH135" s="150"/>
      <c r="AI135" s="150" t="s">
        <v>1598</v>
      </c>
    </row>
    <row r="136" spans="2:35" s="2" customFormat="1" ht="15" customHeight="1" x14ac:dyDescent="0.3">
      <c r="B136" s="4" t="s">
        <v>791</v>
      </c>
      <c r="C136" s="11" t="s">
        <v>1529</v>
      </c>
      <c r="D136" s="5" t="s">
        <v>26</v>
      </c>
      <c r="E136" s="5" t="s">
        <v>861</v>
      </c>
      <c r="F136" s="75">
        <f t="shared" si="60"/>
        <v>1</v>
      </c>
      <c r="G136" s="11" t="s">
        <v>288</v>
      </c>
      <c r="H136" s="4" t="s">
        <v>287</v>
      </c>
      <c r="I136" s="4" t="s">
        <v>556</v>
      </c>
      <c r="J136" s="4"/>
      <c r="K136" s="4"/>
      <c r="L136" s="4">
        <v>2004</v>
      </c>
      <c r="M136" s="4" t="s">
        <v>935</v>
      </c>
      <c r="N136" s="4" t="s">
        <v>848</v>
      </c>
      <c r="O136" s="4" t="s">
        <v>848</v>
      </c>
      <c r="P136" s="4" t="s">
        <v>848</v>
      </c>
      <c r="Q136" s="4" t="s">
        <v>848</v>
      </c>
      <c r="R136" s="4" t="s">
        <v>695</v>
      </c>
      <c r="S136" s="4" t="s">
        <v>695</v>
      </c>
      <c r="T136" s="4" t="s">
        <v>848</v>
      </c>
      <c r="U136" s="4" t="s">
        <v>848</v>
      </c>
      <c r="V136" s="4">
        <f t="shared" si="130"/>
        <v>0</v>
      </c>
      <c r="W136" s="4">
        <f t="shared" si="131"/>
        <v>0</v>
      </c>
      <c r="X136" s="4">
        <f t="shared" si="132"/>
        <v>0</v>
      </c>
      <c r="Y136" s="4">
        <f t="shared" si="133"/>
        <v>0</v>
      </c>
      <c r="Z136" s="4">
        <f t="shared" si="134"/>
        <v>1</v>
      </c>
      <c r="AA136" s="4">
        <f t="shared" si="135"/>
        <v>1</v>
      </c>
      <c r="AB136" s="4">
        <f t="shared" si="136"/>
        <v>0</v>
      </c>
      <c r="AC136" s="4">
        <f t="shared" si="137"/>
        <v>0</v>
      </c>
      <c r="AD136" s="8"/>
      <c r="AE136" s="8" t="s">
        <v>848</v>
      </c>
      <c r="AF136" s="8"/>
      <c r="AG136" s="8"/>
      <c r="AH136" s="8"/>
      <c r="AI136" s="8"/>
    </row>
    <row r="137" spans="2:35" s="2" customFormat="1" ht="15" customHeight="1" x14ac:dyDescent="0.3">
      <c r="B137" s="4" t="s">
        <v>708</v>
      </c>
      <c r="C137" s="11" t="s">
        <v>1529</v>
      </c>
      <c r="D137" s="5" t="s">
        <v>26</v>
      </c>
      <c r="E137" s="5" t="s">
        <v>861</v>
      </c>
      <c r="F137" s="75">
        <f t="shared" si="60"/>
        <v>1</v>
      </c>
      <c r="G137" s="4" t="s">
        <v>123</v>
      </c>
      <c r="H137" s="13" t="s">
        <v>1476</v>
      </c>
      <c r="I137" s="4" t="s">
        <v>556</v>
      </c>
      <c r="J137" s="4"/>
      <c r="K137" s="4"/>
      <c r="L137" s="4">
        <v>2016</v>
      </c>
      <c r="M137" s="4" t="s">
        <v>937</v>
      </c>
      <c r="N137" s="4" t="s">
        <v>848</v>
      </c>
      <c r="O137" s="4" t="s">
        <v>848</v>
      </c>
      <c r="P137" s="4" t="s">
        <v>848</v>
      </c>
      <c r="Q137" s="4" t="s">
        <v>848</v>
      </c>
      <c r="R137" s="4" t="s">
        <v>848</v>
      </c>
      <c r="S137" s="4" t="s">
        <v>848</v>
      </c>
      <c r="T137" s="4" t="s">
        <v>695</v>
      </c>
      <c r="U137" s="4" t="s">
        <v>848</v>
      </c>
      <c r="V137" s="4">
        <f t="shared" si="130"/>
        <v>0</v>
      </c>
      <c r="W137" s="4">
        <f t="shared" si="131"/>
        <v>0</v>
      </c>
      <c r="X137" s="4">
        <f t="shared" si="132"/>
        <v>0</v>
      </c>
      <c r="Y137" s="4">
        <f t="shared" si="133"/>
        <v>0</v>
      </c>
      <c r="Z137" s="4">
        <f t="shared" si="134"/>
        <v>0</v>
      </c>
      <c r="AA137" s="4">
        <f t="shared" si="135"/>
        <v>0</v>
      </c>
      <c r="AB137" s="4">
        <f t="shared" si="136"/>
        <v>1</v>
      </c>
      <c r="AC137" s="4">
        <f t="shared" si="137"/>
        <v>0</v>
      </c>
      <c r="AD137" s="8"/>
      <c r="AE137" s="8" t="s">
        <v>848</v>
      </c>
      <c r="AF137" s="8"/>
      <c r="AG137" s="8"/>
      <c r="AH137" s="8"/>
      <c r="AI137" s="8"/>
    </row>
    <row r="138" spans="2:35" s="2" customFormat="1" ht="15" customHeight="1" x14ac:dyDescent="0.3">
      <c r="B138" s="11" t="s">
        <v>455</v>
      </c>
      <c r="C138" s="11" t="s">
        <v>1529</v>
      </c>
      <c r="D138" s="12" t="s">
        <v>26</v>
      </c>
      <c r="E138" s="12" t="s">
        <v>861</v>
      </c>
      <c r="F138" s="75">
        <f t="shared" si="60"/>
        <v>1</v>
      </c>
      <c r="G138" s="11" t="s">
        <v>119</v>
      </c>
      <c r="H138" s="11" t="s">
        <v>120</v>
      </c>
      <c r="I138" s="11" t="s">
        <v>556</v>
      </c>
      <c r="J138" s="11"/>
      <c r="K138" s="11"/>
      <c r="L138" s="11">
        <v>2017</v>
      </c>
      <c r="M138" s="11" t="s">
        <v>936</v>
      </c>
      <c r="N138" s="4" t="s">
        <v>848</v>
      </c>
      <c r="O138" s="4" t="s">
        <v>848</v>
      </c>
      <c r="P138" s="4" t="s">
        <v>848</v>
      </c>
      <c r="Q138" s="4" t="s">
        <v>848</v>
      </c>
      <c r="R138" s="4" t="s">
        <v>848</v>
      </c>
      <c r="S138" s="4" t="s">
        <v>848</v>
      </c>
      <c r="T138" s="4" t="s">
        <v>848</v>
      </c>
      <c r="U138" s="4" t="s">
        <v>848</v>
      </c>
      <c r="V138" s="11">
        <f t="shared" si="130"/>
        <v>0</v>
      </c>
      <c r="W138" s="11">
        <f t="shared" si="131"/>
        <v>0</v>
      </c>
      <c r="X138" s="11">
        <f t="shared" si="132"/>
        <v>0</v>
      </c>
      <c r="Y138" s="11">
        <f t="shared" si="133"/>
        <v>0</v>
      </c>
      <c r="Z138" s="11">
        <f t="shared" si="134"/>
        <v>0</v>
      </c>
      <c r="AA138" s="11">
        <f t="shared" si="135"/>
        <v>0</v>
      </c>
      <c r="AB138" s="11">
        <f t="shared" si="136"/>
        <v>0</v>
      </c>
      <c r="AC138" s="11">
        <f t="shared" si="137"/>
        <v>0</v>
      </c>
      <c r="AD138" s="8"/>
      <c r="AE138" s="17" t="s">
        <v>879</v>
      </c>
      <c r="AF138" s="17"/>
      <c r="AG138" s="17"/>
      <c r="AH138" s="17"/>
      <c r="AI138" s="17"/>
    </row>
    <row r="139" spans="2:35" s="2" customFormat="1" ht="15" customHeight="1" x14ac:dyDescent="0.3">
      <c r="B139" s="11" t="s">
        <v>792</v>
      </c>
      <c r="C139" s="11" t="s">
        <v>1529</v>
      </c>
      <c r="D139" s="5" t="s">
        <v>26</v>
      </c>
      <c r="E139" s="5" t="s">
        <v>861</v>
      </c>
      <c r="F139" s="75">
        <f t="shared" si="60"/>
        <v>1</v>
      </c>
      <c r="G139" s="11" t="s">
        <v>69</v>
      </c>
      <c r="H139" s="11" t="s">
        <v>122</v>
      </c>
      <c r="I139" s="4" t="s">
        <v>555</v>
      </c>
      <c r="J139" s="11"/>
      <c r="K139" s="11"/>
      <c r="L139" s="11">
        <v>2017</v>
      </c>
      <c r="M139" s="11" t="s">
        <v>934</v>
      </c>
      <c r="N139" s="11" t="s">
        <v>695</v>
      </c>
      <c r="O139" s="4" t="s">
        <v>848</v>
      </c>
      <c r="P139" s="4" t="s">
        <v>848</v>
      </c>
      <c r="Q139" s="4" t="s">
        <v>848</v>
      </c>
      <c r="R139" s="11" t="s">
        <v>695</v>
      </c>
      <c r="S139" s="11" t="s">
        <v>695</v>
      </c>
      <c r="T139" s="11" t="s">
        <v>695</v>
      </c>
      <c r="U139" s="4" t="s">
        <v>848</v>
      </c>
      <c r="V139" s="11">
        <f t="shared" si="130"/>
        <v>1</v>
      </c>
      <c r="W139" s="11">
        <f t="shared" si="131"/>
        <v>0</v>
      </c>
      <c r="X139" s="11">
        <f t="shared" si="132"/>
        <v>0</v>
      </c>
      <c r="Y139" s="11">
        <f t="shared" si="133"/>
        <v>0</v>
      </c>
      <c r="Z139" s="11">
        <f t="shared" si="134"/>
        <v>1</v>
      </c>
      <c r="AA139" s="11">
        <f t="shared" si="135"/>
        <v>1</v>
      </c>
      <c r="AB139" s="11">
        <f t="shared" si="136"/>
        <v>1</v>
      </c>
      <c r="AC139" s="11">
        <f t="shared" si="137"/>
        <v>0</v>
      </c>
      <c r="AD139" s="8"/>
      <c r="AE139" s="17" t="s">
        <v>879</v>
      </c>
      <c r="AF139" s="17"/>
      <c r="AG139" s="17"/>
      <c r="AH139" s="17"/>
      <c r="AI139" s="17"/>
    </row>
    <row r="140" spans="2:35" s="2" customFormat="1" ht="15" customHeight="1" x14ac:dyDescent="0.3">
      <c r="B140" s="11" t="s">
        <v>735</v>
      </c>
      <c r="C140" s="11" t="s">
        <v>1529</v>
      </c>
      <c r="D140" s="5" t="s">
        <v>26</v>
      </c>
      <c r="E140" s="5" t="s">
        <v>861</v>
      </c>
      <c r="F140" s="75">
        <f t="shared" si="60"/>
        <v>1</v>
      </c>
      <c r="G140" s="4" t="s">
        <v>123</v>
      </c>
      <c r="H140" s="4" t="s">
        <v>1381</v>
      </c>
      <c r="I140" s="4" t="s">
        <v>555</v>
      </c>
      <c r="J140" s="11"/>
      <c r="K140" s="11"/>
      <c r="L140" s="11"/>
      <c r="M140" s="11" t="s">
        <v>944</v>
      </c>
      <c r="N140" s="4" t="s">
        <v>848</v>
      </c>
      <c r="O140" s="4" t="s">
        <v>848</v>
      </c>
      <c r="P140" s="4" t="s">
        <v>848</v>
      </c>
      <c r="Q140" s="4" t="s">
        <v>848</v>
      </c>
      <c r="R140" s="4" t="s">
        <v>848</v>
      </c>
      <c r="S140" s="4" t="s">
        <v>848</v>
      </c>
      <c r="T140" s="4" t="s">
        <v>848</v>
      </c>
      <c r="U140" s="4" t="s">
        <v>848</v>
      </c>
      <c r="V140" s="11">
        <f t="shared" si="130"/>
        <v>0</v>
      </c>
      <c r="W140" s="11">
        <f t="shared" si="131"/>
        <v>0</v>
      </c>
      <c r="X140" s="11">
        <f t="shared" si="132"/>
        <v>0</v>
      </c>
      <c r="Y140" s="11">
        <f t="shared" si="133"/>
        <v>0</v>
      </c>
      <c r="Z140" s="11">
        <f t="shared" si="134"/>
        <v>0</v>
      </c>
      <c r="AA140" s="11">
        <f t="shared" si="135"/>
        <v>0</v>
      </c>
      <c r="AB140" s="11">
        <f t="shared" si="136"/>
        <v>0</v>
      </c>
      <c r="AC140" s="11">
        <f t="shared" si="137"/>
        <v>0</v>
      </c>
      <c r="AD140" s="8"/>
      <c r="AE140" s="17" t="s">
        <v>879</v>
      </c>
      <c r="AF140" s="17"/>
      <c r="AG140" s="17"/>
      <c r="AH140" s="17"/>
      <c r="AI140" s="17"/>
    </row>
    <row r="141" spans="2:35" s="2" customFormat="1" ht="15" customHeight="1" x14ac:dyDescent="0.3">
      <c r="B141" s="11" t="s">
        <v>1435</v>
      </c>
      <c r="C141" s="11" t="s">
        <v>1529</v>
      </c>
      <c r="D141" s="12" t="s">
        <v>26</v>
      </c>
      <c r="E141" s="12" t="s">
        <v>861</v>
      </c>
      <c r="F141" s="75">
        <f t="shared" si="60"/>
        <v>1</v>
      </c>
      <c r="G141" s="4" t="s">
        <v>142</v>
      </c>
      <c r="H141" s="4" t="s">
        <v>143</v>
      </c>
      <c r="I141" s="4" t="s">
        <v>555</v>
      </c>
      <c r="J141" s="11"/>
      <c r="K141" s="11"/>
      <c r="L141" s="11">
        <v>2018</v>
      </c>
      <c r="M141" s="11" t="s">
        <v>1469</v>
      </c>
      <c r="N141" s="4" t="s">
        <v>848</v>
      </c>
      <c r="O141" s="4" t="s">
        <v>848</v>
      </c>
      <c r="P141" s="4" t="s">
        <v>848</v>
      </c>
      <c r="Q141" s="4" t="s">
        <v>848</v>
      </c>
      <c r="R141" s="4" t="s">
        <v>848</v>
      </c>
      <c r="S141" s="4" t="s">
        <v>848</v>
      </c>
      <c r="T141" s="4" t="s">
        <v>848</v>
      </c>
      <c r="U141" s="4" t="s">
        <v>848</v>
      </c>
      <c r="V141" s="11">
        <f t="shared" ref="V141" si="146">IF(N141="Yes",1,0)</f>
        <v>0</v>
      </c>
      <c r="W141" s="11">
        <f t="shared" ref="W141" si="147">IF(O141="Yes",1,0)</f>
        <v>0</v>
      </c>
      <c r="X141" s="11">
        <f t="shared" ref="X141" si="148">IF(P141="Yes",1,0)</f>
        <v>0</v>
      </c>
      <c r="Y141" s="11">
        <f t="shared" ref="Y141" si="149">IF(Q141="Yes",1,0)</f>
        <v>0</v>
      </c>
      <c r="Z141" s="11">
        <f t="shared" ref="Z141" si="150">IF(R141="Yes",1,0)</f>
        <v>0</v>
      </c>
      <c r="AA141" s="11">
        <f t="shared" ref="AA141" si="151">IF(S141="Yes",1,0)</f>
        <v>0</v>
      </c>
      <c r="AB141" s="11">
        <f t="shared" ref="AB141" si="152">IF(T141="Yes",1,0)</f>
        <v>0</v>
      </c>
      <c r="AC141" s="11">
        <f t="shared" ref="AC141" si="153">IF(U141="Yes",1,0)</f>
        <v>0</v>
      </c>
      <c r="AD141" s="8" t="s">
        <v>1468</v>
      </c>
      <c r="AE141" s="17" t="s">
        <v>848</v>
      </c>
      <c r="AF141" s="17"/>
      <c r="AG141" s="17"/>
      <c r="AH141" s="17"/>
      <c r="AI141" s="17"/>
    </row>
    <row r="142" spans="2:35" s="2" customFormat="1" ht="15" customHeight="1" x14ac:dyDescent="0.3">
      <c r="B142" s="11" t="s">
        <v>729</v>
      </c>
      <c r="C142" s="11" t="s">
        <v>1529</v>
      </c>
      <c r="D142" s="5" t="s">
        <v>26</v>
      </c>
      <c r="E142" s="5" t="s">
        <v>861</v>
      </c>
      <c r="F142" s="75">
        <f t="shared" si="60"/>
        <v>1</v>
      </c>
      <c r="G142" s="4" t="s">
        <v>123</v>
      </c>
      <c r="H142" s="13" t="s">
        <v>1476</v>
      </c>
      <c r="I142" s="11" t="s">
        <v>515</v>
      </c>
      <c r="J142" s="11" t="s">
        <v>952</v>
      </c>
      <c r="K142" s="11"/>
      <c r="L142" s="11">
        <v>2001</v>
      </c>
      <c r="M142" s="11" t="s">
        <v>950</v>
      </c>
      <c r="N142" s="4" t="s">
        <v>848</v>
      </c>
      <c r="O142" s="4" t="s">
        <v>848</v>
      </c>
      <c r="P142" s="4" t="s">
        <v>848</v>
      </c>
      <c r="Q142" s="4" t="s">
        <v>848</v>
      </c>
      <c r="R142" s="4" t="s">
        <v>848</v>
      </c>
      <c r="S142" s="4" t="s">
        <v>848</v>
      </c>
      <c r="T142" s="4" t="s">
        <v>848</v>
      </c>
      <c r="U142" s="4" t="s">
        <v>848</v>
      </c>
      <c r="V142" s="11">
        <f t="shared" ref="V142:AC147" si="154">IF(N142="Yes",1,0)</f>
        <v>0</v>
      </c>
      <c r="W142" s="11">
        <f t="shared" si="154"/>
        <v>0</v>
      </c>
      <c r="X142" s="11">
        <f t="shared" si="154"/>
        <v>0</v>
      </c>
      <c r="Y142" s="11">
        <f t="shared" si="154"/>
        <v>0</v>
      </c>
      <c r="Z142" s="11">
        <f t="shared" si="154"/>
        <v>0</v>
      </c>
      <c r="AA142" s="11">
        <f t="shared" si="154"/>
        <v>0</v>
      </c>
      <c r="AB142" s="11">
        <f t="shared" si="154"/>
        <v>0</v>
      </c>
      <c r="AC142" s="11">
        <f t="shared" si="154"/>
        <v>0</v>
      </c>
      <c r="AD142" s="8"/>
      <c r="AE142" s="17" t="s">
        <v>695</v>
      </c>
      <c r="AF142" s="17" t="s">
        <v>1002</v>
      </c>
      <c r="AG142" s="17"/>
      <c r="AH142" s="17"/>
      <c r="AI142" s="17"/>
    </row>
    <row r="143" spans="2:35" s="2" customFormat="1" ht="15" customHeight="1" x14ac:dyDescent="0.3">
      <c r="B143" s="11" t="s">
        <v>738</v>
      </c>
      <c r="C143" s="11" t="s">
        <v>1529</v>
      </c>
      <c r="D143" s="5" t="s">
        <v>26</v>
      </c>
      <c r="E143" s="5" t="s">
        <v>861</v>
      </c>
      <c r="F143" s="75">
        <f t="shared" si="60"/>
        <v>1</v>
      </c>
      <c r="G143" s="4" t="s">
        <v>123</v>
      </c>
      <c r="H143" s="11" t="s">
        <v>124</v>
      </c>
      <c r="I143" s="11" t="s">
        <v>515</v>
      </c>
      <c r="J143" s="11" t="s">
        <v>941</v>
      </c>
      <c r="K143" s="11"/>
      <c r="L143" s="11"/>
      <c r="M143" s="11" t="s">
        <v>945</v>
      </c>
      <c r="N143" s="4" t="s">
        <v>848</v>
      </c>
      <c r="O143" s="4" t="s">
        <v>848</v>
      </c>
      <c r="P143" s="4" t="s">
        <v>848</v>
      </c>
      <c r="Q143" s="4" t="s">
        <v>848</v>
      </c>
      <c r="R143" s="4" t="s">
        <v>848</v>
      </c>
      <c r="S143" s="4" t="s">
        <v>848</v>
      </c>
      <c r="T143" s="4" t="s">
        <v>848</v>
      </c>
      <c r="U143" s="4" t="s">
        <v>848</v>
      </c>
      <c r="V143" s="11">
        <f t="shared" si="154"/>
        <v>0</v>
      </c>
      <c r="W143" s="11">
        <f t="shared" si="154"/>
        <v>0</v>
      </c>
      <c r="X143" s="11">
        <f t="shared" si="154"/>
        <v>0</v>
      </c>
      <c r="Y143" s="11">
        <f t="shared" si="154"/>
        <v>0</v>
      </c>
      <c r="Z143" s="11">
        <f t="shared" si="154"/>
        <v>0</v>
      </c>
      <c r="AA143" s="11">
        <f t="shared" si="154"/>
        <v>0</v>
      </c>
      <c r="AB143" s="11">
        <f t="shared" si="154"/>
        <v>0</v>
      </c>
      <c r="AC143" s="11">
        <f t="shared" si="154"/>
        <v>0</v>
      </c>
      <c r="AD143" s="8" t="s">
        <v>953</v>
      </c>
      <c r="AE143" s="17" t="s">
        <v>848</v>
      </c>
      <c r="AF143" s="17"/>
      <c r="AG143" s="17"/>
      <c r="AH143" s="17"/>
      <c r="AI143" s="17"/>
    </row>
    <row r="144" spans="2:35" s="2" customFormat="1" ht="15" customHeight="1" x14ac:dyDescent="0.3">
      <c r="B144" s="11" t="s">
        <v>737</v>
      </c>
      <c r="C144" s="11" t="s">
        <v>1529</v>
      </c>
      <c r="D144" s="5" t="s">
        <v>26</v>
      </c>
      <c r="E144" s="5" t="s">
        <v>861</v>
      </c>
      <c r="F144" s="75">
        <f t="shared" ref="F144:F209" si="155">IF(E144="Alive",1,0)</f>
        <v>1</v>
      </c>
      <c r="G144" s="4" t="s">
        <v>123</v>
      </c>
      <c r="H144" s="4" t="s">
        <v>1381</v>
      </c>
      <c r="I144" s="4" t="s">
        <v>555</v>
      </c>
      <c r="J144" s="11"/>
      <c r="K144" s="11"/>
      <c r="L144" s="11"/>
      <c r="M144" s="11" t="s">
        <v>946</v>
      </c>
      <c r="N144" s="4" t="s">
        <v>848</v>
      </c>
      <c r="O144" s="4" t="s">
        <v>848</v>
      </c>
      <c r="P144" s="4" t="s">
        <v>848</v>
      </c>
      <c r="Q144" s="4" t="s">
        <v>848</v>
      </c>
      <c r="R144" s="4" t="s">
        <v>848</v>
      </c>
      <c r="S144" s="4" t="s">
        <v>848</v>
      </c>
      <c r="T144" s="4" t="s">
        <v>848</v>
      </c>
      <c r="U144" s="4" t="s">
        <v>848</v>
      </c>
      <c r="V144" s="11">
        <f t="shared" si="154"/>
        <v>0</v>
      </c>
      <c r="W144" s="11">
        <f t="shared" si="154"/>
        <v>0</v>
      </c>
      <c r="X144" s="11">
        <f t="shared" si="154"/>
        <v>0</v>
      </c>
      <c r="Y144" s="11">
        <f t="shared" si="154"/>
        <v>0</v>
      </c>
      <c r="Z144" s="11">
        <f t="shared" si="154"/>
        <v>0</v>
      </c>
      <c r="AA144" s="11">
        <f t="shared" si="154"/>
        <v>0</v>
      </c>
      <c r="AB144" s="11">
        <f t="shared" si="154"/>
        <v>0</v>
      </c>
      <c r="AC144" s="11">
        <f t="shared" si="154"/>
        <v>0</v>
      </c>
      <c r="AD144" s="8"/>
      <c r="AE144" s="17" t="s">
        <v>879</v>
      </c>
      <c r="AF144" s="17"/>
      <c r="AG144" s="17"/>
      <c r="AH144" s="17"/>
      <c r="AI144" s="17"/>
    </row>
    <row r="145" spans="2:35" s="2" customFormat="1" ht="15" customHeight="1" x14ac:dyDescent="0.3">
      <c r="B145" s="4" t="s">
        <v>656</v>
      </c>
      <c r="C145" s="11" t="s">
        <v>1529</v>
      </c>
      <c r="D145" s="5" t="s">
        <v>26</v>
      </c>
      <c r="E145" s="5" t="s">
        <v>861</v>
      </c>
      <c r="F145" s="75">
        <f t="shared" si="155"/>
        <v>1</v>
      </c>
      <c r="G145" s="4" t="s">
        <v>142</v>
      </c>
      <c r="H145" s="4" t="s">
        <v>144</v>
      </c>
      <c r="I145" s="4" t="s">
        <v>555</v>
      </c>
      <c r="J145" s="4"/>
      <c r="K145" s="4"/>
      <c r="L145" s="22"/>
      <c r="M145" s="4" t="s">
        <v>947</v>
      </c>
      <c r="N145" s="4" t="s">
        <v>848</v>
      </c>
      <c r="O145" s="4" t="s">
        <v>848</v>
      </c>
      <c r="P145" s="4" t="s">
        <v>848</v>
      </c>
      <c r="Q145" s="4" t="s">
        <v>848</v>
      </c>
      <c r="R145" s="4" t="s">
        <v>848</v>
      </c>
      <c r="S145" s="4" t="s">
        <v>848</v>
      </c>
      <c r="T145" s="4" t="s">
        <v>848</v>
      </c>
      <c r="U145" s="4" t="s">
        <v>848</v>
      </c>
      <c r="V145" s="4">
        <f t="shared" si="154"/>
        <v>0</v>
      </c>
      <c r="W145" s="4">
        <f t="shared" si="154"/>
        <v>0</v>
      </c>
      <c r="X145" s="4">
        <f t="shared" si="154"/>
        <v>0</v>
      </c>
      <c r="Y145" s="4">
        <f t="shared" si="154"/>
        <v>0</v>
      </c>
      <c r="Z145" s="4">
        <f t="shared" si="154"/>
        <v>0</v>
      </c>
      <c r="AA145" s="4">
        <f t="shared" si="154"/>
        <v>0</v>
      </c>
      <c r="AB145" s="4">
        <f t="shared" si="154"/>
        <v>0</v>
      </c>
      <c r="AC145" s="4">
        <f t="shared" si="154"/>
        <v>0</v>
      </c>
      <c r="AD145" s="8"/>
      <c r="AE145" s="8" t="s">
        <v>879</v>
      </c>
      <c r="AF145" s="8"/>
      <c r="AG145" s="8"/>
      <c r="AH145" s="8"/>
      <c r="AI145" s="8"/>
    </row>
    <row r="146" spans="2:35" s="2" customFormat="1" ht="15" customHeight="1" x14ac:dyDescent="0.3">
      <c r="B146" s="4" t="s">
        <v>709</v>
      </c>
      <c r="C146" s="11" t="s">
        <v>1529</v>
      </c>
      <c r="D146" s="5" t="s">
        <v>26</v>
      </c>
      <c r="E146" s="5" t="s">
        <v>861</v>
      </c>
      <c r="F146" s="75">
        <f t="shared" si="155"/>
        <v>1</v>
      </c>
      <c r="G146" s="4" t="s">
        <v>123</v>
      </c>
      <c r="H146" s="13" t="s">
        <v>1476</v>
      </c>
      <c r="I146" s="4" t="s">
        <v>555</v>
      </c>
      <c r="J146" s="4"/>
      <c r="K146" s="4"/>
      <c r="L146" s="22"/>
      <c r="M146" s="4" t="s">
        <v>948</v>
      </c>
      <c r="N146" s="4" t="s">
        <v>848</v>
      </c>
      <c r="O146" s="4" t="s">
        <v>848</v>
      </c>
      <c r="P146" s="4" t="s">
        <v>848</v>
      </c>
      <c r="Q146" s="4" t="s">
        <v>848</v>
      </c>
      <c r="R146" s="4" t="s">
        <v>848</v>
      </c>
      <c r="S146" s="4" t="s">
        <v>848</v>
      </c>
      <c r="T146" s="4" t="s">
        <v>848</v>
      </c>
      <c r="U146" s="4" t="s">
        <v>848</v>
      </c>
      <c r="V146" s="4">
        <f t="shared" si="154"/>
        <v>0</v>
      </c>
      <c r="W146" s="4">
        <f t="shared" si="154"/>
        <v>0</v>
      </c>
      <c r="X146" s="4">
        <f t="shared" si="154"/>
        <v>0</v>
      </c>
      <c r="Y146" s="4">
        <f t="shared" si="154"/>
        <v>0</v>
      </c>
      <c r="Z146" s="4">
        <f t="shared" si="154"/>
        <v>0</v>
      </c>
      <c r="AA146" s="4">
        <f t="shared" si="154"/>
        <v>0</v>
      </c>
      <c r="AB146" s="4">
        <f t="shared" si="154"/>
        <v>0</v>
      </c>
      <c r="AC146" s="4">
        <f t="shared" si="154"/>
        <v>0</v>
      </c>
      <c r="AD146" s="8"/>
      <c r="AE146" s="8" t="s">
        <v>879</v>
      </c>
      <c r="AF146" s="8"/>
      <c r="AG146" s="8"/>
      <c r="AH146" s="8"/>
      <c r="AI146" s="8"/>
    </row>
    <row r="147" spans="2:35" s="2" customFormat="1" ht="15" customHeight="1" x14ac:dyDescent="0.3">
      <c r="B147" s="4" t="s">
        <v>730</v>
      </c>
      <c r="C147" s="11" t="s">
        <v>1529</v>
      </c>
      <c r="D147" s="5" t="s">
        <v>26</v>
      </c>
      <c r="E147" s="5" t="s">
        <v>861</v>
      </c>
      <c r="F147" s="75">
        <f t="shared" si="155"/>
        <v>1</v>
      </c>
      <c r="G147" s="4" t="s">
        <v>123</v>
      </c>
      <c r="H147" s="13" t="s">
        <v>1476</v>
      </c>
      <c r="I147" s="4" t="s">
        <v>515</v>
      </c>
      <c r="J147" s="4" t="s">
        <v>943</v>
      </c>
      <c r="K147" s="4"/>
      <c r="L147" s="22">
        <v>2013</v>
      </c>
      <c r="M147" s="4" t="s">
        <v>949</v>
      </c>
      <c r="N147" s="4" t="s">
        <v>848</v>
      </c>
      <c r="O147" s="4" t="s">
        <v>848</v>
      </c>
      <c r="P147" s="4" t="s">
        <v>848</v>
      </c>
      <c r="Q147" s="4" t="s">
        <v>848</v>
      </c>
      <c r="R147" s="4" t="s">
        <v>848</v>
      </c>
      <c r="S147" s="4" t="s">
        <v>848</v>
      </c>
      <c r="T147" s="4" t="s">
        <v>848</v>
      </c>
      <c r="U147" s="4" t="s">
        <v>848</v>
      </c>
      <c r="V147" s="4">
        <f t="shared" si="154"/>
        <v>0</v>
      </c>
      <c r="W147" s="4">
        <f t="shared" si="154"/>
        <v>0</v>
      </c>
      <c r="X147" s="4">
        <f t="shared" si="154"/>
        <v>0</v>
      </c>
      <c r="Y147" s="4">
        <f t="shared" si="154"/>
        <v>0</v>
      </c>
      <c r="Z147" s="4">
        <f t="shared" si="154"/>
        <v>0</v>
      </c>
      <c r="AA147" s="4">
        <f t="shared" si="154"/>
        <v>0</v>
      </c>
      <c r="AB147" s="4">
        <f t="shared" si="154"/>
        <v>0</v>
      </c>
      <c r="AC147" s="4">
        <f t="shared" si="154"/>
        <v>0</v>
      </c>
      <c r="AD147" s="8"/>
      <c r="AE147" s="8" t="s">
        <v>879</v>
      </c>
      <c r="AF147" s="8"/>
      <c r="AG147" s="8"/>
      <c r="AH147" s="8"/>
      <c r="AI147" s="8"/>
    </row>
    <row r="148" spans="2:35" s="2" customFormat="1" ht="15" customHeight="1" x14ac:dyDescent="0.3">
      <c r="B148" s="11" t="s">
        <v>1451</v>
      </c>
      <c r="C148" s="11" t="s">
        <v>1529</v>
      </c>
      <c r="D148" s="12" t="s">
        <v>26</v>
      </c>
      <c r="E148" s="12" t="s">
        <v>861</v>
      </c>
      <c r="F148" s="75">
        <f t="shared" si="155"/>
        <v>1</v>
      </c>
      <c r="G148" s="4" t="s">
        <v>142</v>
      </c>
      <c r="H148" s="4" t="s">
        <v>143</v>
      </c>
      <c r="I148" s="4" t="s">
        <v>818</v>
      </c>
      <c r="J148" s="4"/>
      <c r="K148" s="4"/>
      <c r="L148" s="22"/>
      <c r="M148" s="4" t="s">
        <v>1470</v>
      </c>
      <c r="N148" s="4" t="s">
        <v>848</v>
      </c>
      <c r="O148" s="4" t="s">
        <v>848</v>
      </c>
      <c r="P148" s="4" t="s">
        <v>848</v>
      </c>
      <c r="Q148" s="4" t="s">
        <v>848</v>
      </c>
      <c r="R148" s="4" t="s">
        <v>848</v>
      </c>
      <c r="S148" s="4" t="s">
        <v>848</v>
      </c>
      <c r="T148" s="4" t="s">
        <v>695</v>
      </c>
      <c r="U148" s="4" t="s">
        <v>848</v>
      </c>
      <c r="V148" s="4">
        <f t="shared" ref="V148" si="156">IF(N148="Yes",1,0)</f>
        <v>0</v>
      </c>
      <c r="W148" s="4">
        <f t="shared" ref="W148" si="157">IF(O148="Yes",1,0)</f>
        <v>0</v>
      </c>
      <c r="X148" s="4">
        <f t="shared" ref="X148" si="158">IF(P148="Yes",1,0)</f>
        <v>0</v>
      </c>
      <c r="Y148" s="4">
        <f t="shared" ref="Y148" si="159">IF(Q148="Yes",1,0)</f>
        <v>0</v>
      </c>
      <c r="Z148" s="4">
        <f t="shared" ref="Z148" si="160">IF(R148="Yes",1,0)</f>
        <v>0</v>
      </c>
      <c r="AA148" s="4">
        <f t="shared" ref="AA148" si="161">IF(S148="Yes",1,0)</f>
        <v>0</v>
      </c>
      <c r="AB148" s="4">
        <f t="shared" ref="AB148" si="162">IF(T148="Yes",1,0)</f>
        <v>1</v>
      </c>
      <c r="AC148" s="4">
        <f t="shared" ref="AC148" si="163">IF(U148="Yes",1,0)</f>
        <v>0</v>
      </c>
      <c r="AD148" s="8" t="s">
        <v>1471</v>
      </c>
      <c r="AE148" s="8" t="s">
        <v>848</v>
      </c>
      <c r="AF148" s="8"/>
      <c r="AG148" s="8"/>
      <c r="AH148" s="8"/>
      <c r="AI148" s="8"/>
    </row>
    <row r="149" spans="2:35" s="2" customFormat="1" ht="15" customHeight="1" x14ac:dyDescent="0.3">
      <c r="B149" s="4" t="s">
        <v>657</v>
      </c>
      <c r="C149" s="11" t="s">
        <v>1529</v>
      </c>
      <c r="D149" s="5" t="s">
        <v>26</v>
      </c>
      <c r="E149" s="5" t="s">
        <v>861</v>
      </c>
      <c r="F149" s="75">
        <f t="shared" si="155"/>
        <v>1</v>
      </c>
      <c r="G149" s="4" t="s">
        <v>19</v>
      </c>
      <c r="H149" s="4" t="s">
        <v>955</v>
      </c>
      <c r="I149" s="4" t="s">
        <v>555</v>
      </c>
      <c r="J149" s="4"/>
      <c r="K149" s="4"/>
      <c r="L149" s="22">
        <v>2017</v>
      </c>
      <c r="M149" s="4" t="s">
        <v>951</v>
      </c>
      <c r="N149" s="4" t="s">
        <v>848</v>
      </c>
      <c r="O149" s="4" t="s">
        <v>848</v>
      </c>
      <c r="P149" s="4" t="s">
        <v>848</v>
      </c>
      <c r="Q149" s="4" t="s">
        <v>695</v>
      </c>
      <c r="R149" s="4" t="s">
        <v>848</v>
      </c>
      <c r="S149" s="4" t="s">
        <v>848</v>
      </c>
      <c r="T149" s="4" t="s">
        <v>848</v>
      </c>
      <c r="U149" s="4" t="s">
        <v>848</v>
      </c>
      <c r="V149" s="4">
        <f t="shared" ref="V149:V174" si="164">IF(N149="Yes",1,0)</f>
        <v>0</v>
      </c>
      <c r="W149" s="4">
        <f t="shared" ref="W149:W174" si="165">IF(O149="Yes",1,0)</f>
        <v>0</v>
      </c>
      <c r="X149" s="4">
        <f t="shared" ref="X149:X174" si="166">IF(P149="Yes",1,0)</f>
        <v>0</v>
      </c>
      <c r="Y149" s="4">
        <f t="shared" ref="Y149:Y174" si="167">IF(Q149="Yes",1,0)</f>
        <v>1</v>
      </c>
      <c r="Z149" s="4">
        <f t="shared" ref="Z149:Z174" si="168">IF(R149="Yes",1,0)</f>
        <v>0</v>
      </c>
      <c r="AA149" s="4">
        <f t="shared" ref="AA149:AA174" si="169">IF(S149="Yes",1,0)</f>
        <v>0</v>
      </c>
      <c r="AB149" s="4">
        <f t="shared" ref="AB149:AB174" si="170">IF(T149="Yes",1,0)</f>
        <v>0</v>
      </c>
      <c r="AC149" s="4">
        <f t="shared" ref="AC149:AC174" si="171">IF(U149="Yes",1,0)</f>
        <v>0</v>
      </c>
      <c r="AD149" s="8"/>
      <c r="AE149" s="8" t="s">
        <v>879</v>
      </c>
      <c r="AF149" s="8"/>
      <c r="AG149" s="8"/>
      <c r="AH149" s="8"/>
      <c r="AI149" s="8"/>
    </row>
    <row r="150" spans="2:35" s="2" customFormat="1" ht="15" customHeight="1" x14ac:dyDescent="0.3">
      <c r="B150" s="4" t="s">
        <v>734</v>
      </c>
      <c r="C150" s="11" t="s">
        <v>1529</v>
      </c>
      <c r="D150" s="5" t="s">
        <v>26</v>
      </c>
      <c r="E150" s="5" t="s">
        <v>861</v>
      </c>
      <c r="F150" s="75">
        <f t="shared" si="155"/>
        <v>1</v>
      </c>
      <c r="G150" s="4" t="s">
        <v>123</v>
      </c>
      <c r="H150" s="13" t="s">
        <v>1476</v>
      </c>
      <c r="I150" s="11" t="s">
        <v>515</v>
      </c>
      <c r="J150" s="11" t="s">
        <v>942</v>
      </c>
      <c r="K150" s="11"/>
      <c r="L150" s="11">
        <v>2014</v>
      </c>
      <c r="M150" s="11" t="s">
        <v>956</v>
      </c>
      <c r="N150" s="4" t="s">
        <v>848</v>
      </c>
      <c r="O150" s="4" t="s">
        <v>848</v>
      </c>
      <c r="P150" s="4" t="s">
        <v>848</v>
      </c>
      <c r="Q150" s="4" t="s">
        <v>848</v>
      </c>
      <c r="R150" s="4" t="s">
        <v>848</v>
      </c>
      <c r="S150" s="4" t="s">
        <v>848</v>
      </c>
      <c r="T150" s="4" t="s">
        <v>848</v>
      </c>
      <c r="U150" s="4" t="s">
        <v>848</v>
      </c>
      <c r="V150" s="11">
        <f t="shared" si="164"/>
        <v>0</v>
      </c>
      <c r="W150" s="11">
        <f t="shared" si="165"/>
        <v>0</v>
      </c>
      <c r="X150" s="11">
        <f t="shared" si="166"/>
        <v>0</v>
      </c>
      <c r="Y150" s="11">
        <f t="shared" si="167"/>
        <v>0</v>
      </c>
      <c r="Z150" s="11">
        <f t="shared" si="168"/>
        <v>0</v>
      </c>
      <c r="AA150" s="11">
        <f t="shared" si="169"/>
        <v>0</v>
      </c>
      <c r="AB150" s="11">
        <f t="shared" si="170"/>
        <v>0</v>
      </c>
      <c r="AC150" s="11">
        <f t="shared" si="171"/>
        <v>0</v>
      </c>
      <c r="AD150" s="8" t="s">
        <v>957</v>
      </c>
      <c r="AE150" s="17" t="s">
        <v>848</v>
      </c>
      <c r="AF150" s="17"/>
      <c r="AG150" s="17"/>
      <c r="AH150" s="17"/>
      <c r="AI150" s="17"/>
    </row>
    <row r="151" spans="2:35" s="2" customFormat="1" ht="15" customHeight="1" x14ac:dyDescent="0.3">
      <c r="B151" s="11" t="s">
        <v>212</v>
      </c>
      <c r="C151" s="11" t="s">
        <v>1529</v>
      </c>
      <c r="D151" s="12" t="s">
        <v>26</v>
      </c>
      <c r="E151" s="12" t="s">
        <v>861</v>
      </c>
      <c r="F151" s="75">
        <f t="shared" si="155"/>
        <v>1</v>
      </c>
      <c r="G151" s="11" t="s">
        <v>123</v>
      </c>
      <c r="H151" s="13" t="s">
        <v>1476</v>
      </c>
      <c r="I151" s="11" t="s">
        <v>640</v>
      </c>
      <c r="J151" s="11"/>
      <c r="K151" s="11"/>
      <c r="L151" s="11">
        <v>2015</v>
      </c>
      <c r="M151" s="11" t="s">
        <v>227</v>
      </c>
      <c r="N151" s="4" t="s">
        <v>848</v>
      </c>
      <c r="O151" s="4" t="s">
        <v>848</v>
      </c>
      <c r="P151" s="4" t="s">
        <v>848</v>
      </c>
      <c r="Q151" s="4" t="s">
        <v>848</v>
      </c>
      <c r="R151" s="4" t="s">
        <v>848</v>
      </c>
      <c r="S151" s="4" t="s">
        <v>848</v>
      </c>
      <c r="T151" s="4" t="s">
        <v>695</v>
      </c>
      <c r="U151" s="4" t="s">
        <v>848</v>
      </c>
      <c r="V151" s="11">
        <f t="shared" si="164"/>
        <v>0</v>
      </c>
      <c r="W151" s="11">
        <f t="shared" si="165"/>
        <v>0</v>
      </c>
      <c r="X151" s="11">
        <f t="shared" si="166"/>
        <v>0</v>
      </c>
      <c r="Y151" s="11">
        <f t="shared" si="167"/>
        <v>0</v>
      </c>
      <c r="Z151" s="11">
        <f t="shared" si="168"/>
        <v>0</v>
      </c>
      <c r="AA151" s="11">
        <f t="shared" si="169"/>
        <v>0</v>
      </c>
      <c r="AB151" s="11">
        <f t="shared" si="170"/>
        <v>1</v>
      </c>
      <c r="AC151" s="11">
        <f t="shared" si="171"/>
        <v>0</v>
      </c>
      <c r="AD151" s="8"/>
      <c r="AE151" s="17" t="s">
        <v>879</v>
      </c>
      <c r="AF151" s="17"/>
      <c r="AG151" s="17"/>
      <c r="AH151" s="17"/>
      <c r="AI151" s="17"/>
    </row>
    <row r="152" spans="2:35" s="2" customFormat="1" ht="15" customHeight="1" x14ac:dyDescent="0.3">
      <c r="B152" s="11" t="s">
        <v>498</v>
      </c>
      <c r="C152" s="11" t="s">
        <v>1529</v>
      </c>
      <c r="D152" s="12" t="s">
        <v>26</v>
      </c>
      <c r="E152" s="12" t="s">
        <v>861</v>
      </c>
      <c r="F152" s="75">
        <f t="shared" si="155"/>
        <v>1</v>
      </c>
      <c r="G152" s="11" t="s">
        <v>123</v>
      </c>
      <c r="H152" s="13" t="s">
        <v>1476</v>
      </c>
      <c r="I152" s="11" t="s">
        <v>515</v>
      </c>
      <c r="J152" s="11" t="s">
        <v>941</v>
      </c>
      <c r="K152" s="11"/>
      <c r="L152" s="11">
        <v>2014</v>
      </c>
      <c r="M152" s="11" t="s">
        <v>497</v>
      </c>
      <c r="N152" s="4" t="s">
        <v>848</v>
      </c>
      <c r="O152" s="4" t="s">
        <v>848</v>
      </c>
      <c r="P152" s="4" t="s">
        <v>848</v>
      </c>
      <c r="Q152" s="4" t="s">
        <v>848</v>
      </c>
      <c r="R152" s="4" t="s">
        <v>848</v>
      </c>
      <c r="S152" s="4" t="s">
        <v>848</v>
      </c>
      <c r="T152" s="4" t="s">
        <v>695</v>
      </c>
      <c r="U152" s="4" t="s">
        <v>848</v>
      </c>
      <c r="V152" s="11">
        <f t="shared" si="164"/>
        <v>0</v>
      </c>
      <c r="W152" s="11">
        <f t="shared" si="165"/>
        <v>0</v>
      </c>
      <c r="X152" s="11">
        <f t="shared" si="166"/>
        <v>0</v>
      </c>
      <c r="Y152" s="11">
        <f t="shared" si="167"/>
        <v>0</v>
      </c>
      <c r="Z152" s="11">
        <f t="shared" si="168"/>
        <v>0</v>
      </c>
      <c r="AA152" s="11">
        <f t="shared" si="169"/>
        <v>0</v>
      </c>
      <c r="AB152" s="11">
        <f t="shared" si="170"/>
        <v>1</v>
      </c>
      <c r="AC152" s="11">
        <f t="shared" si="171"/>
        <v>0</v>
      </c>
      <c r="AD152" s="8"/>
      <c r="AE152" s="17" t="s">
        <v>879</v>
      </c>
      <c r="AF152" s="17"/>
      <c r="AG152" s="17"/>
      <c r="AH152" s="17"/>
      <c r="AI152" s="17"/>
    </row>
    <row r="153" spans="2:35" s="2" customFormat="1" ht="15" customHeight="1" x14ac:dyDescent="0.3">
      <c r="B153" s="11" t="s">
        <v>1507</v>
      </c>
      <c r="C153" s="11" t="s">
        <v>1529</v>
      </c>
      <c r="D153" s="12" t="s">
        <v>26</v>
      </c>
      <c r="E153" s="12" t="s">
        <v>861</v>
      </c>
      <c r="F153" s="75">
        <f t="shared" si="155"/>
        <v>1</v>
      </c>
      <c r="G153" s="11" t="s">
        <v>142</v>
      </c>
      <c r="H153" s="13" t="s">
        <v>143</v>
      </c>
      <c r="I153" s="11" t="s">
        <v>555</v>
      </c>
      <c r="J153" s="11"/>
      <c r="K153" s="11"/>
      <c r="L153" s="11"/>
      <c r="M153" s="11" t="s">
        <v>1402</v>
      </c>
      <c r="N153" s="4" t="s">
        <v>848</v>
      </c>
      <c r="O153" s="4" t="s">
        <v>848</v>
      </c>
      <c r="P153" s="4" t="s">
        <v>848</v>
      </c>
      <c r="Q153" s="4" t="s">
        <v>695</v>
      </c>
      <c r="R153" s="4" t="s">
        <v>848</v>
      </c>
      <c r="S153" s="4" t="s">
        <v>848</v>
      </c>
      <c r="T153" s="4" t="s">
        <v>695</v>
      </c>
      <c r="U153" s="4" t="s">
        <v>848</v>
      </c>
      <c r="V153" s="11">
        <f t="shared" ref="V153" si="172">IF(N153="Yes",1,0)</f>
        <v>0</v>
      </c>
      <c r="W153" s="11">
        <f t="shared" ref="W153" si="173">IF(O153="Yes",1,0)</f>
        <v>0</v>
      </c>
      <c r="X153" s="11">
        <f t="shared" ref="X153" si="174">IF(P153="Yes",1,0)</f>
        <v>0</v>
      </c>
      <c r="Y153" s="11">
        <f t="shared" ref="Y153" si="175">IF(Q153="Yes",1,0)</f>
        <v>1</v>
      </c>
      <c r="Z153" s="11">
        <f t="shared" ref="Z153" si="176">IF(R153="Yes",1,0)</f>
        <v>0</v>
      </c>
      <c r="AA153" s="11">
        <f t="shared" ref="AA153" si="177">IF(S153="Yes",1,0)</f>
        <v>0</v>
      </c>
      <c r="AB153" s="11">
        <f t="shared" ref="AB153" si="178">IF(T153="Yes",1,0)</f>
        <v>1</v>
      </c>
      <c r="AC153" s="11">
        <f t="shared" ref="AC153" si="179">IF(U153="Yes",1,0)</f>
        <v>0</v>
      </c>
      <c r="AD153" s="8"/>
      <c r="AE153" s="17" t="s">
        <v>879</v>
      </c>
      <c r="AF153" s="17"/>
      <c r="AG153" s="17"/>
      <c r="AH153" s="17"/>
      <c r="AI153" s="17"/>
    </row>
    <row r="154" spans="2:35" s="2" customFormat="1" ht="15" customHeight="1" x14ac:dyDescent="0.3">
      <c r="B154" s="11" t="s">
        <v>1231</v>
      </c>
      <c r="C154" s="11" t="s">
        <v>1529</v>
      </c>
      <c r="D154" s="12" t="s">
        <v>26</v>
      </c>
      <c r="E154" s="12" t="s">
        <v>861</v>
      </c>
      <c r="F154" s="75">
        <f t="shared" si="155"/>
        <v>1</v>
      </c>
      <c r="G154" s="11" t="s">
        <v>123</v>
      </c>
      <c r="H154" s="11" t="s">
        <v>124</v>
      </c>
      <c r="I154" s="11" t="s">
        <v>555</v>
      </c>
      <c r="J154" s="11"/>
      <c r="K154" s="11"/>
      <c r="L154" s="11">
        <v>2000</v>
      </c>
      <c r="M154" s="11" t="s">
        <v>1244</v>
      </c>
      <c r="N154" s="4" t="s">
        <v>848</v>
      </c>
      <c r="O154" s="4" t="s">
        <v>848</v>
      </c>
      <c r="P154" s="4" t="s">
        <v>848</v>
      </c>
      <c r="Q154" s="4" t="s">
        <v>848</v>
      </c>
      <c r="R154" s="4" t="s">
        <v>848</v>
      </c>
      <c r="S154" s="4" t="s">
        <v>848</v>
      </c>
      <c r="T154" s="4" t="s">
        <v>848</v>
      </c>
      <c r="U154" s="4" t="s">
        <v>848</v>
      </c>
      <c r="V154" s="11">
        <f t="shared" si="164"/>
        <v>0</v>
      </c>
      <c r="W154" s="11">
        <f t="shared" si="165"/>
        <v>0</v>
      </c>
      <c r="X154" s="11">
        <f t="shared" si="166"/>
        <v>0</v>
      </c>
      <c r="Y154" s="11">
        <f t="shared" si="167"/>
        <v>0</v>
      </c>
      <c r="Z154" s="11">
        <f t="shared" si="168"/>
        <v>0</v>
      </c>
      <c r="AA154" s="11">
        <f t="shared" si="169"/>
        <v>0</v>
      </c>
      <c r="AB154" s="11">
        <f t="shared" si="170"/>
        <v>0</v>
      </c>
      <c r="AC154" s="11">
        <f t="shared" si="171"/>
        <v>0</v>
      </c>
      <c r="AD154" s="8" t="s">
        <v>1245</v>
      </c>
      <c r="AE154" s="17" t="s">
        <v>848</v>
      </c>
      <c r="AF154" s="17"/>
      <c r="AG154" s="17"/>
      <c r="AH154" s="17"/>
      <c r="AI154" s="17"/>
    </row>
    <row r="155" spans="2:35" s="2" customFormat="1" ht="15" customHeight="1" x14ac:dyDescent="0.3">
      <c r="B155" s="45" t="s">
        <v>963</v>
      </c>
      <c r="C155" s="11" t="s">
        <v>1529</v>
      </c>
      <c r="D155" s="12" t="s">
        <v>26</v>
      </c>
      <c r="E155" s="12" t="s">
        <v>861</v>
      </c>
      <c r="F155" s="75">
        <f t="shared" si="155"/>
        <v>1</v>
      </c>
      <c r="G155" s="4" t="s">
        <v>69</v>
      </c>
      <c r="H155" s="4" t="s">
        <v>121</v>
      </c>
      <c r="I155" s="4" t="s">
        <v>555</v>
      </c>
      <c r="J155" s="4"/>
      <c r="K155" s="4"/>
      <c r="L155" s="4">
        <v>2013</v>
      </c>
      <c r="M155" s="4" t="s">
        <v>964</v>
      </c>
      <c r="N155" s="4" t="s">
        <v>848</v>
      </c>
      <c r="O155" s="4" t="s">
        <v>695</v>
      </c>
      <c r="P155" s="4" t="s">
        <v>848</v>
      </c>
      <c r="Q155" s="4" t="s">
        <v>848</v>
      </c>
      <c r="R155" s="4" t="s">
        <v>695</v>
      </c>
      <c r="S155" s="4" t="s">
        <v>695</v>
      </c>
      <c r="T155" s="4" t="s">
        <v>848</v>
      </c>
      <c r="U155" s="4" t="s">
        <v>848</v>
      </c>
      <c r="V155" s="4">
        <f t="shared" si="164"/>
        <v>0</v>
      </c>
      <c r="W155" s="4">
        <f t="shared" si="165"/>
        <v>1</v>
      </c>
      <c r="X155" s="4">
        <f t="shared" si="166"/>
        <v>0</v>
      </c>
      <c r="Y155" s="4">
        <f t="shared" si="167"/>
        <v>0</v>
      </c>
      <c r="Z155" s="4">
        <f t="shared" si="168"/>
        <v>1</v>
      </c>
      <c r="AA155" s="4">
        <f t="shared" si="169"/>
        <v>1</v>
      </c>
      <c r="AB155" s="4">
        <f t="shared" si="170"/>
        <v>0</v>
      </c>
      <c r="AC155" s="4">
        <f t="shared" si="171"/>
        <v>0</v>
      </c>
      <c r="AD155" s="8"/>
      <c r="AE155" s="8" t="s">
        <v>879</v>
      </c>
      <c r="AF155" s="8"/>
      <c r="AG155" s="8"/>
      <c r="AH155" s="8"/>
      <c r="AI155" s="8"/>
    </row>
    <row r="156" spans="2:35" s="2" customFormat="1" ht="15" customHeight="1" x14ac:dyDescent="0.3">
      <c r="B156" s="45" t="s">
        <v>1576</v>
      </c>
      <c r="C156" s="11" t="s">
        <v>1529</v>
      </c>
      <c r="D156" s="12" t="s">
        <v>26</v>
      </c>
      <c r="E156" s="12" t="s">
        <v>861</v>
      </c>
      <c r="F156" s="75">
        <f t="shared" ref="F156" si="180">IF(E156="Alive",1,0)</f>
        <v>1</v>
      </c>
      <c r="G156" s="4" t="s">
        <v>123</v>
      </c>
      <c r="H156" s="13" t="s">
        <v>1476</v>
      </c>
      <c r="I156" s="4" t="s">
        <v>555</v>
      </c>
      <c r="J156" s="4"/>
      <c r="K156" s="4"/>
      <c r="L156" s="4">
        <v>2019</v>
      </c>
      <c r="M156" s="4" t="s">
        <v>1577</v>
      </c>
      <c r="N156" s="4" t="s">
        <v>848</v>
      </c>
      <c r="O156" s="4" t="s">
        <v>848</v>
      </c>
      <c r="P156" s="4" t="s">
        <v>848</v>
      </c>
      <c r="Q156" s="4" t="s">
        <v>848</v>
      </c>
      <c r="R156" s="4" t="s">
        <v>848</v>
      </c>
      <c r="S156" s="4" t="s">
        <v>848</v>
      </c>
      <c r="T156" s="4" t="s">
        <v>848</v>
      </c>
      <c r="U156" s="4" t="s">
        <v>848</v>
      </c>
      <c r="V156" s="4">
        <f t="shared" ref="V156" si="181">IF(N156="Yes",1,0)</f>
        <v>0</v>
      </c>
      <c r="W156" s="4">
        <f t="shared" ref="W156" si="182">IF(O156="Yes",1,0)</f>
        <v>0</v>
      </c>
      <c r="X156" s="4">
        <f t="shared" ref="X156" si="183">IF(P156="Yes",1,0)</f>
        <v>0</v>
      </c>
      <c r="Y156" s="4">
        <f t="shared" ref="Y156" si="184">IF(Q156="Yes",1,0)</f>
        <v>0</v>
      </c>
      <c r="Z156" s="4">
        <f t="shared" ref="Z156" si="185">IF(R156="Yes",1,0)</f>
        <v>0</v>
      </c>
      <c r="AA156" s="4">
        <f t="shared" ref="AA156" si="186">IF(S156="Yes",1,0)</f>
        <v>0</v>
      </c>
      <c r="AB156" s="4">
        <f t="shared" ref="AB156" si="187">IF(T156="Yes",1,0)</f>
        <v>0</v>
      </c>
      <c r="AC156" s="4">
        <f t="shared" ref="AC156" si="188">IF(U156="Yes",1,0)</f>
        <v>0</v>
      </c>
      <c r="AD156" s="8"/>
      <c r="AE156" s="8" t="s">
        <v>879</v>
      </c>
      <c r="AF156" s="8"/>
      <c r="AG156" s="8"/>
      <c r="AH156" s="8"/>
      <c r="AI156" s="8"/>
    </row>
    <row r="157" spans="2:35" s="2" customFormat="1" ht="15" customHeight="1" x14ac:dyDescent="0.3">
      <c r="B157" s="4" t="s">
        <v>9</v>
      </c>
      <c r="C157" s="11" t="s">
        <v>1529</v>
      </c>
      <c r="D157" s="5" t="s">
        <v>26</v>
      </c>
      <c r="E157" s="5" t="s">
        <v>861</v>
      </c>
      <c r="F157" s="75">
        <f t="shared" si="155"/>
        <v>1</v>
      </c>
      <c r="G157" s="4" t="s">
        <v>123</v>
      </c>
      <c r="H157" s="13" t="s">
        <v>1476</v>
      </c>
      <c r="I157" s="4" t="s">
        <v>639</v>
      </c>
      <c r="J157" s="4"/>
      <c r="K157" s="4"/>
      <c r="L157" s="4">
        <v>2012</v>
      </c>
      <c r="M157" s="4" t="s">
        <v>145</v>
      </c>
      <c r="N157" s="4" t="s">
        <v>848</v>
      </c>
      <c r="O157" s="4" t="s">
        <v>848</v>
      </c>
      <c r="P157" s="4" t="s">
        <v>848</v>
      </c>
      <c r="Q157" s="4" t="s">
        <v>848</v>
      </c>
      <c r="R157" s="4" t="s">
        <v>848</v>
      </c>
      <c r="S157" s="4" t="s">
        <v>848</v>
      </c>
      <c r="T157" s="4" t="s">
        <v>848</v>
      </c>
      <c r="U157" s="4" t="s">
        <v>848</v>
      </c>
      <c r="V157" s="4">
        <f t="shared" si="164"/>
        <v>0</v>
      </c>
      <c r="W157" s="4">
        <f t="shared" si="165"/>
        <v>0</v>
      </c>
      <c r="X157" s="4">
        <f t="shared" si="166"/>
        <v>0</v>
      </c>
      <c r="Y157" s="4">
        <f t="shared" si="167"/>
        <v>0</v>
      </c>
      <c r="Z157" s="4">
        <f t="shared" si="168"/>
        <v>0</v>
      </c>
      <c r="AA157" s="4">
        <f t="shared" si="169"/>
        <v>0</v>
      </c>
      <c r="AB157" s="4">
        <f t="shared" si="170"/>
        <v>0</v>
      </c>
      <c r="AC157" s="4">
        <f t="shared" si="171"/>
        <v>0</v>
      </c>
      <c r="AD157" s="8"/>
      <c r="AE157" s="8" t="s">
        <v>879</v>
      </c>
      <c r="AF157" s="8" t="s">
        <v>1547</v>
      </c>
      <c r="AG157" s="8"/>
      <c r="AH157" s="8"/>
      <c r="AI157" s="8"/>
    </row>
    <row r="158" spans="2:35" s="2" customFormat="1" ht="15" customHeight="1" x14ac:dyDescent="0.3">
      <c r="B158" s="4" t="s">
        <v>768</v>
      </c>
      <c r="C158" s="11" t="s">
        <v>1529</v>
      </c>
      <c r="D158" s="5" t="s">
        <v>26</v>
      </c>
      <c r="E158" s="5" t="s">
        <v>861</v>
      </c>
      <c r="F158" s="75">
        <f t="shared" si="155"/>
        <v>1</v>
      </c>
      <c r="G158" s="4" t="s">
        <v>69</v>
      </c>
      <c r="H158" s="4" t="s">
        <v>70</v>
      </c>
      <c r="I158" s="4" t="s">
        <v>555</v>
      </c>
      <c r="J158" s="4"/>
      <c r="K158" s="4"/>
      <c r="L158" s="4">
        <v>2018</v>
      </c>
      <c r="M158" s="4" t="s">
        <v>958</v>
      </c>
      <c r="N158" s="4" t="s">
        <v>848</v>
      </c>
      <c r="O158" s="4" t="s">
        <v>848</v>
      </c>
      <c r="P158" s="4" t="s">
        <v>848</v>
      </c>
      <c r="Q158" s="4" t="s">
        <v>848</v>
      </c>
      <c r="R158" s="4" t="s">
        <v>848</v>
      </c>
      <c r="S158" s="4" t="s">
        <v>848</v>
      </c>
      <c r="T158" s="4" t="s">
        <v>848</v>
      </c>
      <c r="U158" s="4" t="s">
        <v>848</v>
      </c>
      <c r="V158" s="4">
        <f t="shared" si="164"/>
        <v>0</v>
      </c>
      <c r="W158" s="4">
        <f t="shared" si="165"/>
        <v>0</v>
      </c>
      <c r="X158" s="4">
        <f t="shared" si="166"/>
        <v>0</v>
      </c>
      <c r="Y158" s="4">
        <f t="shared" si="167"/>
        <v>0</v>
      </c>
      <c r="Z158" s="4">
        <f t="shared" si="168"/>
        <v>0</v>
      </c>
      <c r="AA158" s="4">
        <f t="shared" si="169"/>
        <v>0</v>
      </c>
      <c r="AB158" s="4">
        <f t="shared" si="170"/>
        <v>0</v>
      </c>
      <c r="AC158" s="4">
        <f t="shared" si="171"/>
        <v>0</v>
      </c>
      <c r="AD158" s="8" t="s">
        <v>1401</v>
      </c>
      <c r="AE158" s="8" t="s">
        <v>879</v>
      </c>
      <c r="AF158" s="8"/>
      <c r="AG158" s="8"/>
      <c r="AH158" s="8"/>
      <c r="AI158" s="8"/>
    </row>
    <row r="159" spans="2:35" s="2" customFormat="1" ht="15" customHeight="1" x14ac:dyDescent="0.3">
      <c r="B159" s="4" t="s">
        <v>711</v>
      </c>
      <c r="C159" s="11" t="s">
        <v>1529</v>
      </c>
      <c r="D159" s="5" t="s">
        <v>26</v>
      </c>
      <c r="E159" s="5" t="s">
        <v>861</v>
      </c>
      <c r="F159" s="75">
        <f t="shared" si="155"/>
        <v>1</v>
      </c>
      <c r="G159" s="4" t="s">
        <v>123</v>
      </c>
      <c r="H159" s="13" t="s">
        <v>1476</v>
      </c>
      <c r="I159" s="4" t="s">
        <v>555</v>
      </c>
      <c r="J159" s="4"/>
      <c r="K159" s="4"/>
      <c r="L159" s="4"/>
      <c r="M159" s="4" t="s">
        <v>954</v>
      </c>
      <c r="N159" s="4" t="s">
        <v>848</v>
      </c>
      <c r="O159" s="4" t="s">
        <v>848</v>
      </c>
      <c r="P159" s="4" t="s">
        <v>848</v>
      </c>
      <c r="Q159" s="4" t="s">
        <v>848</v>
      </c>
      <c r="R159" s="4" t="s">
        <v>848</v>
      </c>
      <c r="S159" s="4" t="s">
        <v>848</v>
      </c>
      <c r="T159" s="4" t="s">
        <v>848</v>
      </c>
      <c r="U159" s="4" t="s">
        <v>848</v>
      </c>
      <c r="V159" s="4">
        <f t="shared" si="164"/>
        <v>0</v>
      </c>
      <c r="W159" s="4">
        <f t="shared" si="165"/>
        <v>0</v>
      </c>
      <c r="X159" s="4">
        <f t="shared" si="166"/>
        <v>0</v>
      </c>
      <c r="Y159" s="4">
        <f t="shared" si="167"/>
        <v>0</v>
      </c>
      <c r="Z159" s="4">
        <f t="shared" si="168"/>
        <v>0</v>
      </c>
      <c r="AA159" s="4">
        <f t="shared" si="169"/>
        <v>0</v>
      </c>
      <c r="AB159" s="4">
        <f t="shared" si="170"/>
        <v>0</v>
      </c>
      <c r="AC159" s="4">
        <f t="shared" si="171"/>
        <v>0</v>
      </c>
      <c r="AD159" s="8"/>
      <c r="AE159" s="8" t="s">
        <v>695</v>
      </c>
      <c r="AF159" s="8"/>
      <c r="AG159" s="8"/>
      <c r="AH159" s="8"/>
      <c r="AI159" s="8"/>
    </row>
    <row r="160" spans="2:35" s="2" customFormat="1" ht="15" customHeight="1" x14ac:dyDescent="0.3">
      <c r="B160" s="4" t="s">
        <v>733</v>
      </c>
      <c r="C160" s="11" t="s">
        <v>1529</v>
      </c>
      <c r="D160" s="5" t="s">
        <v>26</v>
      </c>
      <c r="E160" s="5" t="s">
        <v>861</v>
      </c>
      <c r="F160" s="75">
        <f t="shared" si="155"/>
        <v>1</v>
      </c>
      <c r="G160" s="4" t="s">
        <v>123</v>
      </c>
      <c r="H160" s="13" t="s">
        <v>1476</v>
      </c>
      <c r="I160" s="4" t="s">
        <v>515</v>
      </c>
      <c r="J160" s="4" t="s">
        <v>941</v>
      </c>
      <c r="K160" s="4"/>
      <c r="L160" s="4"/>
      <c r="M160" s="4" t="s">
        <v>959</v>
      </c>
      <c r="N160" s="4" t="s">
        <v>848</v>
      </c>
      <c r="O160" s="4" t="s">
        <v>848</v>
      </c>
      <c r="P160" s="4" t="s">
        <v>848</v>
      </c>
      <c r="Q160" s="4" t="s">
        <v>848</v>
      </c>
      <c r="R160" s="4" t="s">
        <v>848</v>
      </c>
      <c r="S160" s="4" t="s">
        <v>848</v>
      </c>
      <c r="T160" s="4" t="s">
        <v>695</v>
      </c>
      <c r="U160" s="4" t="s">
        <v>848</v>
      </c>
      <c r="V160" s="4">
        <f t="shared" si="164"/>
        <v>0</v>
      </c>
      <c r="W160" s="4">
        <f t="shared" si="165"/>
        <v>0</v>
      </c>
      <c r="X160" s="4">
        <f t="shared" si="166"/>
        <v>0</v>
      </c>
      <c r="Y160" s="4">
        <f t="shared" si="167"/>
        <v>0</v>
      </c>
      <c r="Z160" s="4">
        <f t="shared" si="168"/>
        <v>0</v>
      </c>
      <c r="AA160" s="4">
        <f t="shared" si="169"/>
        <v>0</v>
      </c>
      <c r="AB160" s="4">
        <f t="shared" si="170"/>
        <v>1</v>
      </c>
      <c r="AC160" s="4">
        <f t="shared" si="171"/>
        <v>0</v>
      </c>
      <c r="AD160" s="8"/>
      <c r="AE160" s="8" t="s">
        <v>848</v>
      </c>
      <c r="AF160" s="8"/>
      <c r="AG160" s="8"/>
      <c r="AH160" s="8"/>
      <c r="AI160" s="8"/>
    </row>
    <row r="161" spans="2:35" s="2" customFormat="1" ht="15" customHeight="1" x14ac:dyDescent="0.3">
      <c r="B161" s="4" t="s">
        <v>658</v>
      </c>
      <c r="C161" s="11" t="s">
        <v>1529</v>
      </c>
      <c r="D161" s="5" t="s">
        <v>26</v>
      </c>
      <c r="E161" s="5" t="s">
        <v>861</v>
      </c>
      <c r="F161" s="75">
        <f t="shared" si="155"/>
        <v>1</v>
      </c>
      <c r="G161" s="13" t="s">
        <v>142</v>
      </c>
      <c r="H161" s="11" t="s">
        <v>143</v>
      </c>
      <c r="I161" s="4" t="s">
        <v>555</v>
      </c>
      <c r="J161" s="4"/>
      <c r="K161" s="4"/>
      <c r="L161" s="22" t="s">
        <v>966</v>
      </c>
      <c r="M161" s="4" t="s">
        <v>960</v>
      </c>
      <c r="N161" s="4" t="s">
        <v>848</v>
      </c>
      <c r="O161" s="4" t="s">
        <v>848</v>
      </c>
      <c r="P161" s="4" t="s">
        <v>848</v>
      </c>
      <c r="Q161" s="4" t="s">
        <v>848</v>
      </c>
      <c r="R161" s="4" t="s">
        <v>848</v>
      </c>
      <c r="S161" s="4" t="s">
        <v>848</v>
      </c>
      <c r="T161" s="4" t="s">
        <v>848</v>
      </c>
      <c r="U161" s="4" t="s">
        <v>848</v>
      </c>
      <c r="V161" s="4">
        <f t="shared" si="164"/>
        <v>0</v>
      </c>
      <c r="W161" s="4">
        <f t="shared" si="165"/>
        <v>0</v>
      </c>
      <c r="X161" s="4">
        <f t="shared" si="166"/>
        <v>0</v>
      </c>
      <c r="Y161" s="4">
        <f t="shared" si="167"/>
        <v>0</v>
      </c>
      <c r="Z161" s="4">
        <f t="shared" si="168"/>
        <v>0</v>
      </c>
      <c r="AA161" s="4">
        <f t="shared" si="169"/>
        <v>0</v>
      </c>
      <c r="AB161" s="4">
        <f t="shared" si="170"/>
        <v>0</v>
      </c>
      <c r="AC161" s="4">
        <f t="shared" si="171"/>
        <v>0</v>
      </c>
      <c r="AD161" s="8"/>
      <c r="AE161" s="8" t="s">
        <v>848</v>
      </c>
      <c r="AF161" s="8"/>
      <c r="AG161" s="8"/>
      <c r="AH161" s="8"/>
      <c r="AI161" s="8"/>
    </row>
    <row r="162" spans="2:35" s="2" customFormat="1" ht="15" customHeight="1" x14ac:dyDescent="0.3">
      <c r="B162" s="4" t="s">
        <v>659</v>
      </c>
      <c r="C162" s="11" t="s">
        <v>1529</v>
      </c>
      <c r="D162" s="5" t="s">
        <v>26</v>
      </c>
      <c r="E162" s="5" t="s">
        <v>861</v>
      </c>
      <c r="F162" s="75">
        <f t="shared" si="155"/>
        <v>1</v>
      </c>
      <c r="G162" s="4" t="s">
        <v>142</v>
      </c>
      <c r="H162" s="4" t="s">
        <v>1608</v>
      </c>
      <c r="I162" s="4" t="s">
        <v>555</v>
      </c>
      <c r="J162" s="4"/>
      <c r="K162" s="4"/>
      <c r="L162" s="22">
        <v>2010</v>
      </c>
      <c r="M162" s="4" t="s">
        <v>961</v>
      </c>
      <c r="N162" s="4" t="s">
        <v>848</v>
      </c>
      <c r="O162" s="4" t="s">
        <v>848</v>
      </c>
      <c r="P162" s="4" t="s">
        <v>848</v>
      </c>
      <c r="Q162" s="4" t="s">
        <v>848</v>
      </c>
      <c r="R162" s="4" t="s">
        <v>848</v>
      </c>
      <c r="S162" s="4" t="s">
        <v>848</v>
      </c>
      <c r="T162" s="4" t="s">
        <v>848</v>
      </c>
      <c r="U162" s="4" t="s">
        <v>848</v>
      </c>
      <c r="V162" s="4">
        <f t="shared" si="164"/>
        <v>0</v>
      </c>
      <c r="W162" s="4">
        <f t="shared" si="165"/>
        <v>0</v>
      </c>
      <c r="X162" s="4">
        <f t="shared" si="166"/>
        <v>0</v>
      </c>
      <c r="Y162" s="4">
        <f t="shared" si="167"/>
        <v>0</v>
      </c>
      <c r="Z162" s="4">
        <f t="shared" si="168"/>
        <v>0</v>
      </c>
      <c r="AA162" s="4">
        <f t="shared" si="169"/>
        <v>0</v>
      </c>
      <c r="AB162" s="4">
        <f t="shared" si="170"/>
        <v>0</v>
      </c>
      <c r="AC162" s="4">
        <f t="shared" si="171"/>
        <v>0</v>
      </c>
      <c r="AD162" s="8"/>
      <c r="AE162" s="8" t="s">
        <v>848</v>
      </c>
      <c r="AF162" s="8"/>
      <c r="AG162" s="8"/>
      <c r="AH162" s="8"/>
      <c r="AI162" s="8"/>
    </row>
    <row r="163" spans="2:35" s="2" customFormat="1" ht="15" customHeight="1" x14ac:dyDescent="0.3">
      <c r="B163" s="4" t="s">
        <v>660</v>
      </c>
      <c r="C163" s="11" t="s">
        <v>1529</v>
      </c>
      <c r="D163" s="5" t="s">
        <v>26</v>
      </c>
      <c r="E163" s="5" t="s">
        <v>861</v>
      </c>
      <c r="F163" s="75">
        <f t="shared" si="155"/>
        <v>1</v>
      </c>
      <c r="G163" s="4" t="s">
        <v>119</v>
      </c>
      <c r="H163" s="4" t="s">
        <v>120</v>
      </c>
      <c r="I163" s="4" t="s">
        <v>555</v>
      </c>
      <c r="J163" s="4"/>
      <c r="K163" s="4"/>
      <c r="L163" s="22">
        <v>2004</v>
      </c>
      <c r="M163" s="4" t="s">
        <v>962</v>
      </c>
      <c r="N163" s="4" t="s">
        <v>848</v>
      </c>
      <c r="O163" s="4" t="s">
        <v>848</v>
      </c>
      <c r="P163" s="4" t="s">
        <v>848</v>
      </c>
      <c r="Q163" s="4" t="s">
        <v>848</v>
      </c>
      <c r="R163" s="4" t="s">
        <v>848</v>
      </c>
      <c r="S163" s="4" t="s">
        <v>848</v>
      </c>
      <c r="T163" s="4" t="s">
        <v>848</v>
      </c>
      <c r="U163" s="4" t="s">
        <v>848</v>
      </c>
      <c r="V163" s="4">
        <f t="shared" si="164"/>
        <v>0</v>
      </c>
      <c r="W163" s="4">
        <f t="shared" si="165"/>
        <v>0</v>
      </c>
      <c r="X163" s="4">
        <f t="shared" si="166"/>
        <v>0</v>
      </c>
      <c r="Y163" s="4">
        <f t="shared" si="167"/>
        <v>0</v>
      </c>
      <c r="Z163" s="4">
        <f t="shared" si="168"/>
        <v>0</v>
      </c>
      <c r="AA163" s="4">
        <f t="shared" si="169"/>
        <v>0</v>
      </c>
      <c r="AB163" s="4">
        <f t="shared" si="170"/>
        <v>0</v>
      </c>
      <c r="AC163" s="4">
        <f t="shared" si="171"/>
        <v>0</v>
      </c>
      <c r="AD163" s="8"/>
      <c r="AE163" s="8" t="s">
        <v>848</v>
      </c>
      <c r="AF163" s="8"/>
      <c r="AG163" s="8"/>
      <c r="AH163" s="8"/>
      <c r="AI163" s="8"/>
    </row>
    <row r="164" spans="2:35" s="2" customFormat="1" ht="15" customHeight="1" x14ac:dyDescent="0.3">
      <c r="B164" s="11" t="s">
        <v>96</v>
      </c>
      <c r="C164" s="11" t="s">
        <v>1529</v>
      </c>
      <c r="D164" s="12" t="s">
        <v>26</v>
      </c>
      <c r="E164" s="5" t="s">
        <v>861</v>
      </c>
      <c r="F164" s="75">
        <f t="shared" si="155"/>
        <v>1</v>
      </c>
      <c r="G164" s="4" t="s">
        <v>69</v>
      </c>
      <c r="H164" s="4" t="s">
        <v>70</v>
      </c>
      <c r="I164" s="4" t="s">
        <v>555</v>
      </c>
      <c r="J164" s="4"/>
      <c r="K164" s="4"/>
      <c r="L164" s="4">
        <v>2014</v>
      </c>
      <c r="M164" s="4" t="s">
        <v>97</v>
      </c>
      <c r="N164" s="4" t="s">
        <v>848</v>
      </c>
      <c r="O164" s="4" t="s">
        <v>695</v>
      </c>
      <c r="P164" s="4" t="s">
        <v>695</v>
      </c>
      <c r="Q164" s="4" t="s">
        <v>848</v>
      </c>
      <c r="R164" s="4" t="s">
        <v>695</v>
      </c>
      <c r="S164" s="4" t="s">
        <v>695</v>
      </c>
      <c r="T164" s="4" t="s">
        <v>695</v>
      </c>
      <c r="U164" s="4" t="s">
        <v>848</v>
      </c>
      <c r="V164" s="4">
        <f t="shared" si="164"/>
        <v>0</v>
      </c>
      <c r="W164" s="4">
        <f t="shared" si="165"/>
        <v>1</v>
      </c>
      <c r="X164" s="4">
        <f t="shared" si="166"/>
        <v>1</v>
      </c>
      <c r="Y164" s="4">
        <f t="shared" si="167"/>
        <v>0</v>
      </c>
      <c r="Z164" s="4">
        <f t="shared" si="168"/>
        <v>1</v>
      </c>
      <c r="AA164" s="4">
        <f t="shared" si="169"/>
        <v>1</v>
      </c>
      <c r="AB164" s="4">
        <f t="shared" si="170"/>
        <v>1</v>
      </c>
      <c r="AC164" s="4">
        <f t="shared" si="171"/>
        <v>0</v>
      </c>
      <c r="AD164" s="8"/>
      <c r="AE164" s="8" t="s">
        <v>879</v>
      </c>
      <c r="AF164" s="8"/>
      <c r="AG164" s="8" t="s">
        <v>1432</v>
      </c>
      <c r="AH164" s="8"/>
      <c r="AI164" s="8"/>
    </row>
    <row r="165" spans="2:35" s="2" customFormat="1" ht="15" customHeight="1" x14ac:dyDescent="0.3">
      <c r="B165" s="4" t="s">
        <v>213</v>
      </c>
      <c r="C165" s="11" t="s">
        <v>1529</v>
      </c>
      <c r="D165" s="5" t="s">
        <v>26</v>
      </c>
      <c r="E165" s="5" t="s">
        <v>861</v>
      </c>
      <c r="F165" s="75">
        <f t="shared" si="155"/>
        <v>1</v>
      </c>
      <c r="G165" s="4" t="s">
        <v>69</v>
      </c>
      <c r="H165" s="4" t="s">
        <v>70</v>
      </c>
      <c r="I165" s="4" t="s">
        <v>555</v>
      </c>
      <c r="J165" s="4"/>
      <c r="K165" s="4"/>
      <c r="L165" s="4">
        <v>2014</v>
      </c>
      <c r="M165" s="4" t="s">
        <v>228</v>
      </c>
      <c r="N165" s="4" t="s">
        <v>848</v>
      </c>
      <c r="O165" s="4" t="s">
        <v>695</v>
      </c>
      <c r="P165" s="4" t="s">
        <v>848</v>
      </c>
      <c r="Q165" s="4" t="s">
        <v>848</v>
      </c>
      <c r="R165" s="4" t="s">
        <v>695</v>
      </c>
      <c r="S165" s="4" t="s">
        <v>695</v>
      </c>
      <c r="T165" s="4" t="s">
        <v>695</v>
      </c>
      <c r="U165" s="4" t="s">
        <v>848</v>
      </c>
      <c r="V165" s="4">
        <f t="shared" si="164"/>
        <v>0</v>
      </c>
      <c r="W165" s="4">
        <f t="shared" si="165"/>
        <v>1</v>
      </c>
      <c r="X165" s="4">
        <f t="shared" si="166"/>
        <v>0</v>
      </c>
      <c r="Y165" s="4">
        <f t="shared" si="167"/>
        <v>0</v>
      </c>
      <c r="Z165" s="4">
        <f t="shared" si="168"/>
        <v>1</v>
      </c>
      <c r="AA165" s="4">
        <f t="shared" si="169"/>
        <v>1</v>
      </c>
      <c r="AB165" s="4">
        <f t="shared" si="170"/>
        <v>1</v>
      </c>
      <c r="AC165" s="4">
        <f t="shared" si="171"/>
        <v>0</v>
      </c>
      <c r="AD165" s="8"/>
      <c r="AE165" s="8" t="s">
        <v>879</v>
      </c>
      <c r="AF165" s="8"/>
      <c r="AG165" s="8"/>
      <c r="AH165" s="8"/>
      <c r="AI165" s="8"/>
    </row>
    <row r="166" spans="2:35" s="2" customFormat="1" ht="15" customHeight="1" x14ac:dyDescent="0.3">
      <c r="B166" s="4" t="s">
        <v>710</v>
      </c>
      <c r="C166" s="11" t="s">
        <v>1529</v>
      </c>
      <c r="D166" s="5" t="s">
        <v>26</v>
      </c>
      <c r="E166" s="5" t="s">
        <v>861</v>
      </c>
      <c r="F166" s="75">
        <f t="shared" si="155"/>
        <v>1</v>
      </c>
      <c r="G166" s="4" t="s">
        <v>123</v>
      </c>
      <c r="H166" s="13" t="s">
        <v>1476</v>
      </c>
      <c r="I166" s="4" t="s">
        <v>555</v>
      </c>
      <c r="J166" s="4"/>
      <c r="K166" s="4"/>
      <c r="L166" s="4">
        <v>2017</v>
      </c>
      <c r="M166" s="4" t="s">
        <v>965</v>
      </c>
      <c r="N166" s="4" t="s">
        <v>848</v>
      </c>
      <c r="O166" s="4" t="s">
        <v>848</v>
      </c>
      <c r="P166" s="4" t="s">
        <v>848</v>
      </c>
      <c r="Q166" s="4" t="s">
        <v>848</v>
      </c>
      <c r="R166" s="4" t="s">
        <v>848</v>
      </c>
      <c r="S166" s="4" t="s">
        <v>848</v>
      </c>
      <c r="T166" s="4" t="s">
        <v>695</v>
      </c>
      <c r="U166" s="4" t="s">
        <v>848</v>
      </c>
      <c r="V166" s="4">
        <f t="shared" si="164"/>
        <v>0</v>
      </c>
      <c r="W166" s="4">
        <f t="shared" si="165"/>
        <v>0</v>
      </c>
      <c r="X166" s="4">
        <f t="shared" si="166"/>
        <v>0</v>
      </c>
      <c r="Y166" s="4">
        <f t="shared" si="167"/>
        <v>0</v>
      </c>
      <c r="Z166" s="4">
        <f t="shared" si="168"/>
        <v>0</v>
      </c>
      <c r="AA166" s="4">
        <f t="shared" si="169"/>
        <v>0</v>
      </c>
      <c r="AB166" s="4">
        <f t="shared" si="170"/>
        <v>1</v>
      </c>
      <c r="AC166" s="4">
        <f t="shared" si="171"/>
        <v>0</v>
      </c>
      <c r="AD166" s="8"/>
      <c r="AE166" s="8" t="s">
        <v>848</v>
      </c>
      <c r="AF166" s="8"/>
      <c r="AG166" s="8"/>
      <c r="AH166" s="8"/>
      <c r="AI166" s="8"/>
    </row>
    <row r="167" spans="2:35" s="2" customFormat="1" ht="15" customHeight="1" x14ac:dyDescent="0.3">
      <c r="B167" s="11" t="s">
        <v>49</v>
      </c>
      <c r="C167" s="11" t="s">
        <v>1529</v>
      </c>
      <c r="D167" s="12" t="s">
        <v>26</v>
      </c>
      <c r="E167" s="12" t="s">
        <v>861</v>
      </c>
      <c r="F167" s="75">
        <f t="shared" si="155"/>
        <v>1</v>
      </c>
      <c r="G167" s="11" t="s">
        <v>69</v>
      </c>
      <c r="H167" s="14" t="s">
        <v>70</v>
      </c>
      <c r="I167" s="4" t="s">
        <v>555</v>
      </c>
      <c r="J167" s="14"/>
      <c r="K167" s="14"/>
      <c r="L167" s="14">
        <v>2007</v>
      </c>
      <c r="M167" s="11" t="s">
        <v>146</v>
      </c>
      <c r="N167" s="4" t="s">
        <v>848</v>
      </c>
      <c r="O167" s="4" t="s">
        <v>848</v>
      </c>
      <c r="P167" s="4" t="s">
        <v>848</v>
      </c>
      <c r="Q167" s="4" t="s">
        <v>848</v>
      </c>
      <c r="R167" s="4" t="s">
        <v>848</v>
      </c>
      <c r="S167" s="4" t="s">
        <v>695</v>
      </c>
      <c r="T167" s="4" t="s">
        <v>848</v>
      </c>
      <c r="U167" s="4" t="s">
        <v>848</v>
      </c>
      <c r="V167" s="11">
        <f t="shared" si="164"/>
        <v>0</v>
      </c>
      <c r="W167" s="11">
        <f t="shared" si="165"/>
        <v>0</v>
      </c>
      <c r="X167" s="11">
        <f t="shared" si="166"/>
        <v>0</v>
      </c>
      <c r="Y167" s="11">
        <f t="shared" si="167"/>
        <v>0</v>
      </c>
      <c r="Z167" s="11">
        <f t="shared" si="168"/>
        <v>0</v>
      </c>
      <c r="AA167" s="11">
        <f t="shared" si="169"/>
        <v>1</v>
      </c>
      <c r="AB167" s="11">
        <f t="shared" si="170"/>
        <v>0</v>
      </c>
      <c r="AC167" s="11">
        <f t="shared" si="171"/>
        <v>0</v>
      </c>
      <c r="AD167" s="8"/>
      <c r="AE167" s="18" t="s">
        <v>879</v>
      </c>
      <c r="AF167" s="18"/>
      <c r="AG167" s="18"/>
      <c r="AH167" s="18"/>
      <c r="AI167" s="18"/>
    </row>
    <row r="168" spans="2:35" s="2" customFormat="1" ht="15" customHeight="1" x14ac:dyDescent="0.3">
      <c r="B168" s="11" t="s">
        <v>744</v>
      </c>
      <c r="C168" s="11" t="s">
        <v>1529</v>
      </c>
      <c r="D168" s="12" t="s">
        <v>26</v>
      </c>
      <c r="E168" s="12" t="s">
        <v>861</v>
      </c>
      <c r="F168" s="75">
        <f t="shared" si="155"/>
        <v>1</v>
      </c>
      <c r="G168" s="11" t="s">
        <v>69</v>
      </c>
      <c r="H168" s="14" t="s">
        <v>70</v>
      </c>
      <c r="I168" s="14" t="s">
        <v>556</v>
      </c>
      <c r="J168" s="14"/>
      <c r="K168" s="14"/>
      <c r="L168" s="14"/>
      <c r="M168" s="11" t="s">
        <v>995</v>
      </c>
      <c r="N168" s="4" t="s">
        <v>848</v>
      </c>
      <c r="O168" s="4" t="s">
        <v>848</v>
      </c>
      <c r="P168" s="4" t="s">
        <v>848</v>
      </c>
      <c r="Q168" s="4" t="s">
        <v>848</v>
      </c>
      <c r="R168" s="4" t="s">
        <v>848</v>
      </c>
      <c r="S168" s="4" t="s">
        <v>695</v>
      </c>
      <c r="T168" s="4" t="s">
        <v>695</v>
      </c>
      <c r="U168" s="4" t="s">
        <v>848</v>
      </c>
      <c r="V168" s="11">
        <f t="shared" si="164"/>
        <v>0</v>
      </c>
      <c r="W168" s="11">
        <f t="shared" si="165"/>
        <v>0</v>
      </c>
      <c r="X168" s="11">
        <f t="shared" si="166"/>
        <v>0</v>
      </c>
      <c r="Y168" s="11">
        <f t="shared" si="167"/>
        <v>0</v>
      </c>
      <c r="Z168" s="11">
        <f t="shared" si="168"/>
        <v>0</v>
      </c>
      <c r="AA168" s="11">
        <f t="shared" si="169"/>
        <v>1</v>
      </c>
      <c r="AB168" s="11">
        <f t="shared" si="170"/>
        <v>1</v>
      </c>
      <c r="AC168" s="11">
        <f t="shared" si="171"/>
        <v>0</v>
      </c>
      <c r="AD168" s="8"/>
      <c r="AE168" s="18" t="s">
        <v>879</v>
      </c>
      <c r="AF168" s="18"/>
      <c r="AG168" s="18"/>
      <c r="AH168" s="18"/>
      <c r="AI168" s="18"/>
    </row>
    <row r="169" spans="2:35" s="2" customFormat="1" ht="15" customHeight="1" x14ac:dyDescent="0.3">
      <c r="B169" s="11" t="s">
        <v>717</v>
      </c>
      <c r="C169" s="11" t="s">
        <v>1529</v>
      </c>
      <c r="D169" s="12" t="s">
        <v>26</v>
      </c>
      <c r="E169" s="5" t="s">
        <v>861</v>
      </c>
      <c r="F169" s="75">
        <f t="shared" si="155"/>
        <v>1</v>
      </c>
      <c r="G169" s="4" t="s">
        <v>123</v>
      </c>
      <c r="H169" s="13" t="s">
        <v>1476</v>
      </c>
      <c r="I169" s="14" t="s">
        <v>555</v>
      </c>
      <c r="J169" s="14"/>
      <c r="K169" s="14"/>
      <c r="L169" s="14"/>
      <c r="M169" s="11" t="s">
        <v>996</v>
      </c>
      <c r="N169" s="4" t="s">
        <v>848</v>
      </c>
      <c r="O169" s="4" t="s">
        <v>848</v>
      </c>
      <c r="P169" s="4" t="s">
        <v>848</v>
      </c>
      <c r="Q169" s="4" t="s">
        <v>848</v>
      </c>
      <c r="R169" s="4" t="s">
        <v>848</v>
      </c>
      <c r="S169" s="4" t="s">
        <v>848</v>
      </c>
      <c r="T169" s="4" t="s">
        <v>848</v>
      </c>
      <c r="U169" s="4" t="s">
        <v>848</v>
      </c>
      <c r="V169" s="11">
        <f t="shared" si="164"/>
        <v>0</v>
      </c>
      <c r="W169" s="11">
        <f t="shared" si="165"/>
        <v>0</v>
      </c>
      <c r="X169" s="11">
        <f t="shared" si="166"/>
        <v>0</v>
      </c>
      <c r="Y169" s="11">
        <f t="shared" si="167"/>
        <v>0</v>
      </c>
      <c r="Z169" s="11">
        <f t="shared" si="168"/>
        <v>0</v>
      </c>
      <c r="AA169" s="11">
        <f t="shared" si="169"/>
        <v>0</v>
      </c>
      <c r="AB169" s="11">
        <f t="shared" si="170"/>
        <v>0</v>
      </c>
      <c r="AC169" s="11">
        <f t="shared" si="171"/>
        <v>0</v>
      </c>
      <c r="AD169" s="8" t="s">
        <v>997</v>
      </c>
      <c r="AE169" s="18" t="s">
        <v>848</v>
      </c>
      <c r="AF169" s="18"/>
      <c r="AG169" s="18"/>
      <c r="AH169" s="18"/>
      <c r="AI169" s="18"/>
    </row>
    <row r="170" spans="2:35" s="2" customFormat="1" ht="15" customHeight="1" x14ac:dyDescent="0.3">
      <c r="B170" s="11" t="s">
        <v>450</v>
      </c>
      <c r="C170" s="11" t="s">
        <v>1529</v>
      </c>
      <c r="D170" s="12" t="s">
        <v>26</v>
      </c>
      <c r="E170" s="12" t="s">
        <v>861</v>
      </c>
      <c r="F170" s="75">
        <f t="shared" si="155"/>
        <v>1</v>
      </c>
      <c r="G170" s="11" t="s">
        <v>69</v>
      </c>
      <c r="H170" s="14" t="s">
        <v>1146</v>
      </c>
      <c r="I170" s="14" t="s">
        <v>555</v>
      </c>
      <c r="J170" s="14"/>
      <c r="K170" s="14"/>
      <c r="L170" s="14">
        <v>2017</v>
      </c>
      <c r="M170" s="11" t="s">
        <v>469</v>
      </c>
      <c r="N170" s="4" t="s">
        <v>848</v>
      </c>
      <c r="O170" s="4" t="s">
        <v>848</v>
      </c>
      <c r="P170" s="11" t="s">
        <v>695</v>
      </c>
      <c r="Q170" s="4" t="s">
        <v>848</v>
      </c>
      <c r="R170" s="11" t="s">
        <v>695</v>
      </c>
      <c r="S170" s="4" t="s">
        <v>848</v>
      </c>
      <c r="T170" s="4" t="s">
        <v>848</v>
      </c>
      <c r="U170" s="4" t="s">
        <v>848</v>
      </c>
      <c r="V170" s="11">
        <f t="shared" si="164"/>
        <v>0</v>
      </c>
      <c r="W170" s="11">
        <f t="shared" si="165"/>
        <v>0</v>
      </c>
      <c r="X170" s="11">
        <f t="shared" si="166"/>
        <v>1</v>
      </c>
      <c r="Y170" s="11">
        <f t="shared" si="167"/>
        <v>0</v>
      </c>
      <c r="Z170" s="11">
        <f t="shared" si="168"/>
        <v>1</v>
      </c>
      <c r="AA170" s="11">
        <f t="shared" si="169"/>
        <v>0</v>
      </c>
      <c r="AB170" s="11">
        <f t="shared" si="170"/>
        <v>0</v>
      </c>
      <c r="AC170" s="11">
        <f t="shared" si="171"/>
        <v>0</v>
      </c>
      <c r="AD170" s="8"/>
      <c r="AE170" s="18" t="s">
        <v>879</v>
      </c>
      <c r="AF170" s="18"/>
      <c r="AG170" s="18"/>
      <c r="AH170" s="18"/>
      <c r="AI170" s="18"/>
    </row>
    <row r="171" spans="2:35" s="2" customFormat="1" ht="15" customHeight="1" x14ac:dyDescent="0.3">
      <c r="B171" s="11" t="s">
        <v>779</v>
      </c>
      <c r="C171" s="11" t="s">
        <v>1529</v>
      </c>
      <c r="D171" s="5" t="s">
        <v>26</v>
      </c>
      <c r="E171" s="5" t="s">
        <v>861</v>
      </c>
      <c r="F171" s="75">
        <f t="shared" si="155"/>
        <v>1</v>
      </c>
      <c r="G171" s="11" t="s">
        <v>69</v>
      </c>
      <c r="H171" s="4" t="s">
        <v>122</v>
      </c>
      <c r="I171" s="14" t="s">
        <v>513</v>
      </c>
      <c r="J171" s="14"/>
      <c r="K171" s="14"/>
      <c r="L171" s="14">
        <v>2017</v>
      </c>
      <c r="M171" s="11" t="s">
        <v>998</v>
      </c>
      <c r="N171" s="11" t="s">
        <v>695</v>
      </c>
      <c r="O171" s="4" t="s">
        <v>848</v>
      </c>
      <c r="P171" s="11" t="s">
        <v>695</v>
      </c>
      <c r="Q171" s="4" t="s">
        <v>848</v>
      </c>
      <c r="R171" s="11" t="s">
        <v>695</v>
      </c>
      <c r="S171" s="11" t="s">
        <v>695</v>
      </c>
      <c r="T171" s="4" t="s">
        <v>848</v>
      </c>
      <c r="U171" s="4" t="s">
        <v>848</v>
      </c>
      <c r="V171" s="11">
        <f t="shared" si="164"/>
        <v>1</v>
      </c>
      <c r="W171" s="11">
        <f t="shared" si="165"/>
        <v>0</v>
      </c>
      <c r="X171" s="11">
        <f t="shared" si="166"/>
        <v>1</v>
      </c>
      <c r="Y171" s="11">
        <f t="shared" si="167"/>
        <v>0</v>
      </c>
      <c r="Z171" s="11">
        <f t="shared" si="168"/>
        <v>1</v>
      </c>
      <c r="AA171" s="11">
        <f t="shared" si="169"/>
        <v>1</v>
      </c>
      <c r="AB171" s="11">
        <f t="shared" si="170"/>
        <v>0</v>
      </c>
      <c r="AC171" s="11">
        <f t="shared" si="171"/>
        <v>0</v>
      </c>
      <c r="AD171" s="8"/>
      <c r="AE171" s="18" t="s">
        <v>848</v>
      </c>
      <c r="AF171" s="18"/>
      <c r="AG171" s="18"/>
      <c r="AH171" s="18"/>
      <c r="AI171" s="18"/>
    </row>
    <row r="172" spans="2:35" s="2" customFormat="1" ht="15" customHeight="1" x14ac:dyDescent="0.3">
      <c r="B172" s="4" t="s">
        <v>661</v>
      </c>
      <c r="C172" s="11" t="s">
        <v>1529</v>
      </c>
      <c r="D172" s="5" t="s">
        <v>26</v>
      </c>
      <c r="E172" s="5" t="s">
        <v>861</v>
      </c>
      <c r="F172" s="75">
        <f t="shared" si="155"/>
        <v>1</v>
      </c>
      <c r="G172" s="4" t="s">
        <v>19</v>
      </c>
      <c r="H172" s="4" t="s">
        <v>48</v>
      </c>
      <c r="I172" s="11" t="s">
        <v>1116</v>
      </c>
      <c r="J172" s="4"/>
      <c r="K172" s="4"/>
      <c r="L172" s="22">
        <v>2006</v>
      </c>
      <c r="M172" s="4" t="s">
        <v>999</v>
      </c>
      <c r="N172" s="4" t="s">
        <v>848</v>
      </c>
      <c r="O172" s="4" t="s">
        <v>848</v>
      </c>
      <c r="P172" s="4" t="s">
        <v>848</v>
      </c>
      <c r="Q172" s="4" t="s">
        <v>848</v>
      </c>
      <c r="R172" s="4" t="s">
        <v>848</v>
      </c>
      <c r="S172" s="4" t="s">
        <v>848</v>
      </c>
      <c r="T172" s="4" t="s">
        <v>848</v>
      </c>
      <c r="U172" s="4" t="s">
        <v>848</v>
      </c>
      <c r="V172" s="4">
        <f t="shared" si="164"/>
        <v>0</v>
      </c>
      <c r="W172" s="4">
        <f t="shared" si="165"/>
        <v>0</v>
      </c>
      <c r="X172" s="4">
        <f t="shared" si="166"/>
        <v>0</v>
      </c>
      <c r="Y172" s="4">
        <f t="shared" si="167"/>
        <v>0</v>
      </c>
      <c r="Z172" s="4">
        <f t="shared" si="168"/>
        <v>0</v>
      </c>
      <c r="AA172" s="4">
        <f t="shared" si="169"/>
        <v>0</v>
      </c>
      <c r="AB172" s="4">
        <f t="shared" si="170"/>
        <v>0</v>
      </c>
      <c r="AC172" s="4">
        <f t="shared" si="171"/>
        <v>0</v>
      </c>
      <c r="AD172" s="8"/>
      <c r="AE172" s="8" t="s">
        <v>879</v>
      </c>
      <c r="AF172" s="8"/>
      <c r="AG172" s="8"/>
      <c r="AH172" s="8"/>
      <c r="AI172" s="8"/>
    </row>
    <row r="173" spans="2:35" s="2" customFormat="1" ht="15" customHeight="1" x14ac:dyDescent="0.3">
      <c r="B173" s="4" t="s">
        <v>765</v>
      </c>
      <c r="C173" s="11" t="s">
        <v>1529</v>
      </c>
      <c r="D173" s="5" t="s">
        <v>26</v>
      </c>
      <c r="E173" s="5" t="s">
        <v>861</v>
      </c>
      <c r="F173" s="75">
        <f t="shared" si="155"/>
        <v>1</v>
      </c>
      <c r="G173" s="11" t="s">
        <v>69</v>
      </c>
      <c r="H173" s="4" t="s">
        <v>121</v>
      </c>
      <c r="I173" s="4" t="s">
        <v>555</v>
      </c>
      <c r="J173" s="4"/>
      <c r="K173" s="4"/>
      <c r="L173" s="22"/>
      <c r="M173" s="4" t="s">
        <v>1000</v>
      </c>
      <c r="N173" s="4" t="s">
        <v>848</v>
      </c>
      <c r="O173" s="4" t="s">
        <v>848</v>
      </c>
      <c r="P173" s="4" t="s">
        <v>848</v>
      </c>
      <c r="Q173" s="4" t="s">
        <v>848</v>
      </c>
      <c r="R173" s="4" t="s">
        <v>695</v>
      </c>
      <c r="S173" s="4" t="s">
        <v>695</v>
      </c>
      <c r="T173" s="4" t="s">
        <v>848</v>
      </c>
      <c r="U173" s="4" t="s">
        <v>848</v>
      </c>
      <c r="V173" s="4">
        <f t="shared" si="164"/>
        <v>0</v>
      </c>
      <c r="W173" s="4">
        <f t="shared" si="165"/>
        <v>0</v>
      </c>
      <c r="X173" s="4">
        <f t="shared" si="166"/>
        <v>0</v>
      </c>
      <c r="Y173" s="4">
        <f t="shared" si="167"/>
        <v>0</v>
      </c>
      <c r="Z173" s="4">
        <f t="shared" si="168"/>
        <v>1</v>
      </c>
      <c r="AA173" s="4">
        <f t="shared" si="169"/>
        <v>1</v>
      </c>
      <c r="AB173" s="4">
        <f t="shared" si="170"/>
        <v>0</v>
      </c>
      <c r="AC173" s="4">
        <f t="shared" si="171"/>
        <v>0</v>
      </c>
      <c r="AD173" s="8"/>
      <c r="AE173" s="8" t="s">
        <v>879</v>
      </c>
      <c r="AF173" s="8"/>
      <c r="AG173" s="8"/>
      <c r="AH173" s="8"/>
      <c r="AI173" s="8"/>
    </row>
    <row r="174" spans="2:35" s="2" customFormat="1" ht="15" customHeight="1" x14ac:dyDescent="0.3">
      <c r="B174" s="11" t="s">
        <v>572</v>
      </c>
      <c r="C174" s="11" t="s">
        <v>1529</v>
      </c>
      <c r="D174" s="12" t="s">
        <v>26</v>
      </c>
      <c r="E174" s="12" t="s">
        <v>861</v>
      </c>
      <c r="F174" s="75">
        <f t="shared" si="155"/>
        <v>1</v>
      </c>
      <c r="G174" s="11" t="s">
        <v>69</v>
      </c>
      <c r="H174" s="14" t="s">
        <v>70</v>
      </c>
      <c r="I174" s="14" t="s">
        <v>556</v>
      </c>
      <c r="J174" s="14"/>
      <c r="K174" s="14"/>
      <c r="L174" s="14">
        <v>2015</v>
      </c>
      <c r="M174" s="11" t="s">
        <v>573</v>
      </c>
      <c r="N174" s="4" t="s">
        <v>848</v>
      </c>
      <c r="O174" s="4" t="s">
        <v>848</v>
      </c>
      <c r="P174" s="4" t="s">
        <v>848</v>
      </c>
      <c r="Q174" s="4" t="s">
        <v>848</v>
      </c>
      <c r="R174" s="4" t="s">
        <v>695</v>
      </c>
      <c r="S174" s="4" t="s">
        <v>695</v>
      </c>
      <c r="T174" s="4" t="s">
        <v>848</v>
      </c>
      <c r="U174" s="4" t="s">
        <v>848</v>
      </c>
      <c r="V174" s="11">
        <f t="shared" si="164"/>
        <v>0</v>
      </c>
      <c r="W174" s="11">
        <f t="shared" si="165"/>
        <v>0</v>
      </c>
      <c r="X174" s="11">
        <f t="shared" si="166"/>
        <v>0</v>
      </c>
      <c r="Y174" s="11">
        <f t="shared" si="167"/>
        <v>0</v>
      </c>
      <c r="Z174" s="11">
        <f t="shared" si="168"/>
        <v>1</v>
      </c>
      <c r="AA174" s="11">
        <f t="shared" si="169"/>
        <v>1</v>
      </c>
      <c r="AB174" s="11">
        <f t="shared" si="170"/>
        <v>0</v>
      </c>
      <c r="AC174" s="11">
        <f t="shared" si="171"/>
        <v>0</v>
      </c>
      <c r="AD174" s="8"/>
      <c r="AE174" s="18" t="s">
        <v>879</v>
      </c>
      <c r="AF174" s="18"/>
      <c r="AG174" s="18"/>
      <c r="AH174" s="18"/>
      <c r="AI174" s="18"/>
    </row>
    <row r="175" spans="2:35" s="2" customFormat="1" ht="15" customHeight="1" x14ac:dyDescent="0.3">
      <c r="B175" s="11" t="s">
        <v>1464</v>
      </c>
      <c r="C175" s="11" t="s">
        <v>1529</v>
      </c>
      <c r="D175" s="12" t="s">
        <v>26</v>
      </c>
      <c r="E175" s="12" t="s">
        <v>861</v>
      </c>
      <c r="F175" s="75">
        <f t="shared" si="155"/>
        <v>1</v>
      </c>
      <c r="G175" s="11" t="s">
        <v>69</v>
      </c>
      <c r="H175" s="14" t="s">
        <v>70</v>
      </c>
      <c r="I175" s="14" t="s">
        <v>556</v>
      </c>
      <c r="J175" s="14"/>
      <c r="K175" s="14"/>
      <c r="L175" s="14"/>
      <c r="M175" s="11"/>
      <c r="N175" s="4" t="s">
        <v>695</v>
      </c>
      <c r="O175" s="4" t="s">
        <v>695</v>
      </c>
      <c r="P175" s="4" t="s">
        <v>848</v>
      </c>
      <c r="Q175" s="4" t="s">
        <v>848</v>
      </c>
      <c r="R175" s="4" t="s">
        <v>695</v>
      </c>
      <c r="S175" s="4" t="s">
        <v>695</v>
      </c>
      <c r="T175" s="4" t="s">
        <v>848</v>
      </c>
      <c r="U175" s="4" t="s">
        <v>848</v>
      </c>
      <c r="V175" s="11">
        <f t="shared" ref="V175" si="189">IF(N175="Yes",1,0)</f>
        <v>1</v>
      </c>
      <c r="W175" s="11">
        <f t="shared" ref="W175" si="190">IF(O175="Yes",1,0)</f>
        <v>1</v>
      </c>
      <c r="X175" s="11">
        <f t="shared" ref="X175" si="191">IF(P175="Yes",1,0)</f>
        <v>0</v>
      </c>
      <c r="Y175" s="11">
        <f t="shared" ref="Y175" si="192">IF(Q175="Yes",1,0)</f>
        <v>0</v>
      </c>
      <c r="Z175" s="11">
        <f t="shared" ref="Z175" si="193">IF(R175="Yes",1,0)</f>
        <v>1</v>
      </c>
      <c r="AA175" s="11">
        <f t="shared" ref="AA175" si="194">IF(S175="Yes",1,0)</f>
        <v>1</v>
      </c>
      <c r="AB175" s="11">
        <f t="shared" ref="AB175" si="195">IF(T175="Yes",1,0)</f>
        <v>0</v>
      </c>
      <c r="AC175" s="11">
        <f t="shared" ref="AC175" si="196">IF(U175="Yes",1,0)</f>
        <v>0</v>
      </c>
      <c r="AD175" s="8"/>
      <c r="AE175" s="18" t="s">
        <v>879</v>
      </c>
      <c r="AF175" s="18"/>
      <c r="AG175" s="18"/>
      <c r="AH175" s="18"/>
      <c r="AI175" s="18"/>
    </row>
    <row r="176" spans="2:35" s="2" customFormat="1" ht="15" customHeight="1" x14ac:dyDescent="0.3">
      <c r="B176" s="7" t="s">
        <v>92</v>
      </c>
      <c r="C176" s="11" t="s">
        <v>1529</v>
      </c>
      <c r="D176" s="5" t="s">
        <v>26</v>
      </c>
      <c r="E176" s="5" t="s">
        <v>861</v>
      </c>
      <c r="F176" s="75">
        <f t="shared" si="155"/>
        <v>1</v>
      </c>
      <c r="G176" s="4" t="s">
        <v>288</v>
      </c>
      <c r="H176" s="7" t="s">
        <v>67</v>
      </c>
      <c r="I176" s="7" t="s">
        <v>556</v>
      </c>
      <c r="J176" s="7"/>
      <c r="K176" s="7"/>
      <c r="L176" s="7">
        <v>2014</v>
      </c>
      <c r="M176" s="4" t="s">
        <v>112</v>
      </c>
      <c r="N176" s="4" t="s">
        <v>848</v>
      </c>
      <c r="O176" s="4" t="s">
        <v>848</v>
      </c>
      <c r="P176" s="4" t="s">
        <v>695</v>
      </c>
      <c r="Q176" s="4" t="s">
        <v>848</v>
      </c>
      <c r="R176" s="4" t="s">
        <v>695</v>
      </c>
      <c r="S176" s="4" t="s">
        <v>695</v>
      </c>
      <c r="T176" s="4" t="s">
        <v>695</v>
      </c>
      <c r="U176" s="4" t="s">
        <v>848</v>
      </c>
      <c r="V176" s="4">
        <f t="shared" ref="V176:V208" si="197">IF(N176="Yes",1,0)</f>
        <v>0</v>
      </c>
      <c r="W176" s="4">
        <f t="shared" ref="W176:W208" si="198">IF(O176="Yes",1,0)</f>
        <v>0</v>
      </c>
      <c r="X176" s="4">
        <f t="shared" ref="X176:X208" si="199">IF(P176="Yes",1,0)</f>
        <v>1</v>
      </c>
      <c r="Y176" s="4">
        <f t="shared" ref="Y176:Y208" si="200">IF(Q176="Yes",1,0)</f>
        <v>0</v>
      </c>
      <c r="Z176" s="4">
        <f t="shared" ref="Z176:Z208" si="201">IF(R176="Yes",1,0)</f>
        <v>1</v>
      </c>
      <c r="AA176" s="4">
        <f t="shared" ref="AA176:AA208" si="202">IF(S176="Yes",1,0)</f>
        <v>1</v>
      </c>
      <c r="AB176" s="4">
        <f t="shared" ref="AB176:AB208" si="203">IF(T176="Yes",1,0)</f>
        <v>1</v>
      </c>
      <c r="AC176" s="4">
        <f t="shared" ref="AC176:AC208" si="204">IF(U176="Yes",1,0)</f>
        <v>0</v>
      </c>
      <c r="AD176" s="8" t="s">
        <v>853</v>
      </c>
      <c r="AE176" s="9" t="s">
        <v>695</v>
      </c>
      <c r="AF176" s="9"/>
      <c r="AG176" s="9"/>
      <c r="AH176" s="9"/>
      <c r="AI176" s="9"/>
    </row>
    <row r="177" spans="2:35" s="2" customFormat="1" ht="15" customHeight="1" x14ac:dyDescent="0.3">
      <c r="B177" s="7" t="s">
        <v>712</v>
      </c>
      <c r="C177" s="11" t="s">
        <v>1529</v>
      </c>
      <c r="D177" s="5" t="s">
        <v>26</v>
      </c>
      <c r="E177" s="5" t="s">
        <v>861</v>
      </c>
      <c r="F177" s="75">
        <f t="shared" si="155"/>
        <v>1</v>
      </c>
      <c r="G177" s="4" t="s">
        <v>123</v>
      </c>
      <c r="H177" s="13" t="s">
        <v>1476</v>
      </c>
      <c r="I177" s="7" t="s">
        <v>555</v>
      </c>
      <c r="J177" s="7"/>
      <c r="K177" s="7"/>
      <c r="L177" s="7">
        <v>2012</v>
      </c>
      <c r="M177" s="4" t="s">
        <v>1007</v>
      </c>
      <c r="N177" s="4" t="s">
        <v>848</v>
      </c>
      <c r="O177" s="4" t="s">
        <v>848</v>
      </c>
      <c r="P177" s="4" t="s">
        <v>848</v>
      </c>
      <c r="Q177" s="4" t="s">
        <v>848</v>
      </c>
      <c r="R177" s="4" t="s">
        <v>848</v>
      </c>
      <c r="S177" s="4" t="s">
        <v>848</v>
      </c>
      <c r="T177" s="4" t="s">
        <v>848</v>
      </c>
      <c r="U177" s="4" t="s">
        <v>848</v>
      </c>
      <c r="V177" s="4">
        <f t="shared" si="197"/>
        <v>0</v>
      </c>
      <c r="W177" s="4">
        <f t="shared" si="198"/>
        <v>0</v>
      </c>
      <c r="X177" s="4">
        <f t="shared" si="199"/>
        <v>0</v>
      </c>
      <c r="Y177" s="4">
        <f t="shared" si="200"/>
        <v>0</v>
      </c>
      <c r="Z177" s="4">
        <f t="shared" si="201"/>
        <v>0</v>
      </c>
      <c r="AA177" s="4">
        <f t="shared" si="202"/>
        <v>0</v>
      </c>
      <c r="AB177" s="4">
        <f t="shared" si="203"/>
        <v>0</v>
      </c>
      <c r="AC177" s="4">
        <f t="shared" si="204"/>
        <v>0</v>
      </c>
      <c r="AD177" s="8" t="s">
        <v>1012</v>
      </c>
      <c r="AE177" s="9" t="s">
        <v>848</v>
      </c>
      <c r="AF177" s="9"/>
      <c r="AG177" s="9"/>
      <c r="AH177" s="9"/>
      <c r="AI177" s="9"/>
    </row>
    <row r="178" spans="2:35" s="2" customFormat="1" ht="15" customHeight="1" x14ac:dyDescent="0.3">
      <c r="B178" s="7" t="s">
        <v>713</v>
      </c>
      <c r="C178" s="11" t="s">
        <v>1529</v>
      </c>
      <c r="D178" s="5" t="s">
        <v>26</v>
      </c>
      <c r="E178" s="5" t="s">
        <v>861</v>
      </c>
      <c r="F178" s="75">
        <f t="shared" si="155"/>
        <v>1</v>
      </c>
      <c r="G178" s="4" t="s">
        <v>123</v>
      </c>
      <c r="H178" s="13" t="s">
        <v>1476</v>
      </c>
      <c r="I178" s="7" t="s">
        <v>555</v>
      </c>
      <c r="J178" s="7"/>
      <c r="K178" s="7"/>
      <c r="L178" s="7"/>
      <c r="M178" s="4" t="s">
        <v>1008</v>
      </c>
      <c r="N178" s="4" t="s">
        <v>848</v>
      </c>
      <c r="O178" s="4" t="s">
        <v>848</v>
      </c>
      <c r="P178" s="4" t="s">
        <v>848</v>
      </c>
      <c r="Q178" s="4" t="s">
        <v>848</v>
      </c>
      <c r="R178" s="4" t="s">
        <v>848</v>
      </c>
      <c r="S178" s="4" t="s">
        <v>848</v>
      </c>
      <c r="T178" s="4" t="s">
        <v>848</v>
      </c>
      <c r="U178" s="4" t="s">
        <v>848</v>
      </c>
      <c r="V178" s="4">
        <f t="shared" si="197"/>
        <v>0</v>
      </c>
      <c r="W178" s="4">
        <f t="shared" si="198"/>
        <v>0</v>
      </c>
      <c r="X178" s="4">
        <f t="shared" si="199"/>
        <v>0</v>
      </c>
      <c r="Y178" s="4">
        <f t="shared" si="200"/>
        <v>0</v>
      </c>
      <c r="Z178" s="4">
        <f t="shared" si="201"/>
        <v>0</v>
      </c>
      <c r="AA178" s="4">
        <f t="shared" si="202"/>
        <v>0</v>
      </c>
      <c r="AB178" s="4">
        <f t="shared" si="203"/>
        <v>0</v>
      </c>
      <c r="AC178" s="4">
        <f t="shared" si="204"/>
        <v>0</v>
      </c>
      <c r="AD178" s="8"/>
      <c r="AE178" s="9" t="s">
        <v>879</v>
      </c>
      <c r="AF178" s="9"/>
      <c r="AG178" s="9"/>
      <c r="AH178" s="9"/>
      <c r="AI178" s="9"/>
    </row>
    <row r="179" spans="2:35" s="2" customFormat="1" ht="15" customHeight="1" x14ac:dyDescent="0.3">
      <c r="B179" s="7" t="s">
        <v>780</v>
      </c>
      <c r="C179" s="11" t="s">
        <v>1529</v>
      </c>
      <c r="D179" s="5" t="s">
        <v>26</v>
      </c>
      <c r="E179" s="5" t="s">
        <v>861</v>
      </c>
      <c r="F179" s="75">
        <f t="shared" si="155"/>
        <v>1</v>
      </c>
      <c r="G179" s="11" t="s">
        <v>69</v>
      </c>
      <c r="H179" s="4" t="s">
        <v>122</v>
      </c>
      <c r="I179" s="7" t="s">
        <v>555</v>
      </c>
      <c r="J179" s="7"/>
      <c r="K179" s="7"/>
      <c r="L179" s="7">
        <v>2017</v>
      </c>
      <c r="M179" s="4" t="s">
        <v>1009</v>
      </c>
      <c r="N179" s="4" t="s">
        <v>695</v>
      </c>
      <c r="O179" s="4" t="s">
        <v>848</v>
      </c>
      <c r="P179" s="4" t="s">
        <v>848</v>
      </c>
      <c r="Q179" s="4" t="s">
        <v>848</v>
      </c>
      <c r="R179" s="4" t="s">
        <v>695</v>
      </c>
      <c r="S179" s="4" t="s">
        <v>848</v>
      </c>
      <c r="T179" s="4" t="s">
        <v>848</v>
      </c>
      <c r="U179" s="4" t="s">
        <v>848</v>
      </c>
      <c r="V179" s="4">
        <f t="shared" si="197"/>
        <v>1</v>
      </c>
      <c r="W179" s="4">
        <f t="shared" si="198"/>
        <v>0</v>
      </c>
      <c r="X179" s="4">
        <f t="shared" si="199"/>
        <v>0</v>
      </c>
      <c r="Y179" s="4">
        <f t="shared" si="200"/>
        <v>0</v>
      </c>
      <c r="Z179" s="4">
        <f t="shared" si="201"/>
        <v>1</v>
      </c>
      <c r="AA179" s="4">
        <f t="shared" si="202"/>
        <v>0</v>
      </c>
      <c r="AB179" s="4">
        <f t="shared" si="203"/>
        <v>0</v>
      </c>
      <c r="AC179" s="4">
        <f t="shared" si="204"/>
        <v>0</v>
      </c>
      <c r="AD179" s="8"/>
      <c r="AE179" s="9" t="s">
        <v>879</v>
      </c>
      <c r="AF179" s="9"/>
      <c r="AG179" s="9"/>
      <c r="AH179" s="9"/>
      <c r="AI179" s="9"/>
    </row>
    <row r="180" spans="2:35" s="2" customFormat="1" ht="15" customHeight="1" x14ac:dyDescent="0.3">
      <c r="B180" s="7" t="s">
        <v>724</v>
      </c>
      <c r="C180" s="11" t="s">
        <v>1529</v>
      </c>
      <c r="D180" s="5" t="s">
        <v>26</v>
      </c>
      <c r="E180" s="5" t="s">
        <v>861</v>
      </c>
      <c r="F180" s="75">
        <f t="shared" si="155"/>
        <v>1</v>
      </c>
      <c r="G180" s="4" t="s">
        <v>123</v>
      </c>
      <c r="H180" s="13" t="s">
        <v>1476</v>
      </c>
      <c r="I180" s="4" t="s">
        <v>555</v>
      </c>
      <c r="J180" s="4"/>
      <c r="K180" s="4"/>
      <c r="L180" s="23" t="s">
        <v>293</v>
      </c>
      <c r="M180" s="4" t="s">
        <v>1010</v>
      </c>
      <c r="N180" s="4" t="s">
        <v>848</v>
      </c>
      <c r="O180" s="4" t="s">
        <v>848</v>
      </c>
      <c r="P180" s="4" t="s">
        <v>848</v>
      </c>
      <c r="Q180" s="4" t="s">
        <v>848</v>
      </c>
      <c r="R180" s="4" t="s">
        <v>848</v>
      </c>
      <c r="S180" s="4" t="s">
        <v>848</v>
      </c>
      <c r="T180" s="4" t="s">
        <v>695</v>
      </c>
      <c r="U180" s="4" t="s">
        <v>848</v>
      </c>
      <c r="V180" s="4">
        <f t="shared" si="197"/>
        <v>0</v>
      </c>
      <c r="W180" s="4">
        <f t="shared" si="198"/>
        <v>0</v>
      </c>
      <c r="X180" s="4">
        <f t="shared" si="199"/>
        <v>0</v>
      </c>
      <c r="Y180" s="4">
        <f t="shared" si="200"/>
        <v>0</v>
      </c>
      <c r="Z180" s="4">
        <f t="shared" si="201"/>
        <v>0</v>
      </c>
      <c r="AA180" s="4">
        <f t="shared" si="202"/>
        <v>0</v>
      </c>
      <c r="AB180" s="4">
        <f t="shared" si="203"/>
        <v>1</v>
      </c>
      <c r="AC180" s="4">
        <f t="shared" si="204"/>
        <v>0</v>
      </c>
      <c r="AD180" s="8"/>
      <c r="AE180" s="9" t="s">
        <v>879</v>
      </c>
      <c r="AF180" s="9"/>
      <c r="AG180" s="9"/>
      <c r="AH180" s="9"/>
      <c r="AI180" s="9"/>
    </row>
    <row r="181" spans="2:35" s="2" customFormat="1" ht="15" customHeight="1" x14ac:dyDescent="0.3">
      <c r="B181" s="7" t="s">
        <v>725</v>
      </c>
      <c r="C181" s="11" t="s">
        <v>1529</v>
      </c>
      <c r="D181" s="5" t="s">
        <v>26</v>
      </c>
      <c r="E181" s="5" t="s">
        <v>861</v>
      </c>
      <c r="F181" s="75">
        <f t="shared" si="155"/>
        <v>1</v>
      </c>
      <c r="G181" s="4" t="s">
        <v>123</v>
      </c>
      <c r="H181" s="13" t="s">
        <v>1476</v>
      </c>
      <c r="I181" s="4" t="s">
        <v>555</v>
      </c>
      <c r="J181" s="7"/>
      <c r="K181" s="7"/>
      <c r="L181" s="23" t="s">
        <v>293</v>
      </c>
      <c r="M181" s="4" t="s">
        <v>1011</v>
      </c>
      <c r="N181" s="4" t="s">
        <v>848</v>
      </c>
      <c r="O181" s="4" t="s">
        <v>848</v>
      </c>
      <c r="P181" s="4" t="s">
        <v>848</v>
      </c>
      <c r="Q181" s="4" t="s">
        <v>848</v>
      </c>
      <c r="R181" s="4" t="s">
        <v>848</v>
      </c>
      <c r="S181" s="4" t="s">
        <v>848</v>
      </c>
      <c r="T181" s="4" t="s">
        <v>695</v>
      </c>
      <c r="U181" s="4" t="s">
        <v>848</v>
      </c>
      <c r="V181" s="4">
        <f t="shared" si="197"/>
        <v>0</v>
      </c>
      <c r="W181" s="4">
        <f t="shared" si="198"/>
        <v>0</v>
      </c>
      <c r="X181" s="4">
        <f t="shared" si="199"/>
        <v>0</v>
      </c>
      <c r="Y181" s="4">
        <f t="shared" si="200"/>
        <v>0</v>
      </c>
      <c r="Z181" s="4">
        <f t="shared" si="201"/>
        <v>0</v>
      </c>
      <c r="AA181" s="4">
        <f t="shared" si="202"/>
        <v>0</v>
      </c>
      <c r="AB181" s="4">
        <f t="shared" si="203"/>
        <v>1</v>
      </c>
      <c r="AC181" s="4">
        <f t="shared" si="204"/>
        <v>0</v>
      </c>
      <c r="AD181" s="8"/>
      <c r="AE181" s="9" t="s">
        <v>848</v>
      </c>
      <c r="AF181" s="9"/>
      <c r="AG181" s="9"/>
      <c r="AH181" s="9"/>
      <c r="AI181" s="9"/>
    </row>
    <row r="182" spans="2:35" s="2" customFormat="1" ht="15" customHeight="1" x14ac:dyDescent="0.3">
      <c r="B182" s="7" t="s">
        <v>646</v>
      </c>
      <c r="C182" s="11" t="s">
        <v>1529</v>
      </c>
      <c r="D182" s="5" t="s">
        <v>26</v>
      </c>
      <c r="E182" s="5" t="s">
        <v>861</v>
      </c>
      <c r="F182" s="75">
        <f t="shared" si="155"/>
        <v>1</v>
      </c>
      <c r="G182" s="4" t="s">
        <v>69</v>
      </c>
      <c r="H182" s="7" t="s">
        <v>70</v>
      </c>
      <c r="I182" s="7" t="s">
        <v>555</v>
      </c>
      <c r="J182" s="7"/>
      <c r="K182" s="7"/>
      <c r="L182" s="7">
        <v>2008</v>
      </c>
      <c r="M182" s="4" t="s">
        <v>647</v>
      </c>
      <c r="N182" s="4" t="s">
        <v>848</v>
      </c>
      <c r="O182" s="4" t="s">
        <v>695</v>
      </c>
      <c r="P182" s="4" t="s">
        <v>848</v>
      </c>
      <c r="Q182" s="4" t="s">
        <v>848</v>
      </c>
      <c r="R182" s="4" t="s">
        <v>695</v>
      </c>
      <c r="S182" s="4" t="s">
        <v>695</v>
      </c>
      <c r="T182" s="4" t="s">
        <v>848</v>
      </c>
      <c r="U182" s="4" t="s">
        <v>848</v>
      </c>
      <c r="V182" s="4">
        <f t="shared" si="197"/>
        <v>0</v>
      </c>
      <c r="W182" s="4">
        <f t="shared" si="198"/>
        <v>1</v>
      </c>
      <c r="X182" s="4">
        <f t="shared" si="199"/>
        <v>0</v>
      </c>
      <c r="Y182" s="4">
        <f t="shared" si="200"/>
        <v>0</v>
      </c>
      <c r="Z182" s="4">
        <f t="shared" si="201"/>
        <v>1</v>
      </c>
      <c r="AA182" s="4">
        <f t="shared" si="202"/>
        <v>1</v>
      </c>
      <c r="AB182" s="4">
        <f t="shared" si="203"/>
        <v>0</v>
      </c>
      <c r="AC182" s="4">
        <f t="shared" si="204"/>
        <v>0</v>
      </c>
      <c r="AD182" s="8"/>
      <c r="AE182" s="9" t="s">
        <v>879</v>
      </c>
      <c r="AF182" s="9"/>
      <c r="AG182" s="9"/>
      <c r="AH182" s="9"/>
      <c r="AI182" s="9"/>
    </row>
    <row r="183" spans="2:35" s="2" customFormat="1" ht="15" customHeight="1" x14ac:dyDescent="0.3">
      <c r="B183" s="7" t="s">
        <v>829</v>
      </c>
      <c r="C183" s="11" t="s">
        <v>1529</v>
      </c>
      <c r="D183" s="5" t="s">
        <v>26</v>
      </c>
      <c r="E183" s="5" t="s">
        <v>861</v>
      </c>
      <c r="F183" s="75">
        <f t="shared" si="155"/>
        <v>1</v>
      </c>
      <c r="G183" s="4" t="s">
        <v>123</v>
      </c>
      <c r="H183" s="13" t="s">
        <v>1476</v>
      </c>
      <c r="I183" s="7" t="s">
        <v>555</v>
      </c>
      <c r="J183" s="7"/>
      <c r="K183" s="7"/>
      <c r="L183" s="7"/>
      <c r="M183" s="4" t="s">
        <v>830</v>
      </c>
      <c r="N183" s="4" t="s">
        <v>695</v>
      </c>
      <c r="O183" s="4" t="s">
        <v>848</v>
      </c>
      <c r="P183" s="4" t="s">
        <v>848</v>
      </c>
      <c r="Q183" s="4" t="s">
        <v>848</v>
      </c>
      <c r="R183" s="4" t="s">
        <v>695</v>
      </c>
      <c r="S183" s="4" t="s">
        <v>848</v>
      </c>
      <c r="T183" s="4" t="s">
        <v>695</v>
      </c>
      <c r="U183" s="4" t="s">
        <v>848</v>
      </c>
      <c r="V183" s="4">
        <f t="shared" si="197"/>
        <v>1</v>
      </c>
      <c r="W183" s="4">
        <f t="shared" si="198"/>
        <v>0</v>
      </c>
      <c r="X183" s="4">
        <f t="shared" si="199"/>
        <v>0</v>
      </c>
      <c r="Y183" s="4">
        <f t="shared" si="200"/>
        <v>0</v>
      </c>
      <c r="Z183" s="4">
        <f t="shared" si="201"/>
        <v>1</v>
      </c>
      <c r="AA183" s="4">
        <f t="shared" si="202"/>
        <v>0</v>
      </c>
      <c r="AB183" s="4">
        <f t="shared" si="203"/>
        <v>1</v>
      </c>
      <c r="AC183" s="4">
        <f t="shared" si="204"/>
        <v>0</v>
      </c>
      <c r="AD183" s="8"/>
      <c r="AE183" s="9" t="s">
        <v>879</v>
      </c>
      <c r="AF183" s="9"/>
      <c r="AG183" s="9"/>
      <c r="AH183" s="9" t="s">
        <v>1337</v>
      </c>
      <c r="AI183" s="9"/>
    </row>
    <row r="184" spans="2:35" s="2" customFormat="1" ht="15" customHeight="1" x14ac:dyDescent="0.3">
      <c r="B184" s="4" t="s">
        <v>214</v>
      </c>
      <c r="C184" s="11" t="s">
        <v>1529</v>
      </c>
      <c r="D184" s="5" t="s">
        <v>26</v>
      </c>
      <c r="E184" s="5" t="s">
        <v>861</v>
      </c>
      <c r="F184" s="75">
        <f t="shared" si="155"/>
        <v>1</v>
      </c>
      <c r="G184" s="4" t="s">
        <v>123</v>
      </c>
      <c r="H184" s="13" t="s">
        <v>1476</v>
      </c>
      <c r="I184" s="4" t="s">
        <v>555</v>
      </c>
      <c r="J184" s="4"/>
      <c r="K184" s="4"/>
      <c r="L184" s="4">
        <v>2013</v>
      </c>
      <c r="M184" s="4" t="s">
        <v>229</v>
      </c>
      <c r="N184" s="4" t="s">
        <v>848</v>
      </c>
      <c r="O184" s="4" t="s">
        <v>848</v>
      </c>
      <c r="P184" s="4" t="s">
        <v>848</v>
      </c>
      <c r="Q184" s="4" t="s">
        <v>848</v>
      </c>
      <c r="R184" s="4" t="s">
        <v>848</v>
      </c>
      <c r="S184" s="4" t="s">
        <v>848</v>
      </c>
      <c r="T184" s="4" t="s">
        <v>848</v>
      </c>
      <c r="U184" s="4" t="s">
        <v>848</v>
      </c>
      <c r="V184" s="4">
        <f t="shared" si="197"/>
        <v>0</v>
      </c>
      <c r="W184" s="4">
        <f t="shared" si="198"/>
        <v>0</v>
      </c>
      <c r="X184" s="4">
        <f t="shared" si="199"/>
        <v>0</v>
      </c>
      <c r="Y184" s="4">
        <f t="shared" si="200"/>
        <v>0</v>
      </c>
      <c r="Z184" s="4">
        <f t="shared" si="201"/>
        <v>0</v>
      </c>
      <c r="AA184" s="4">
        <f t="shared" si="202"/>
        <v>0</v>
      </c>
      <c r="AB184" s="4">
        <f t="shared" si="203"/>
        <v>0</v>
      </c>
      <c r="AC184" s="4">
        <f t="shared" si="204"/>
        <v>0</v>
      </c>
      <c r="AD184" s="8"/>
      <c r="AE184" s="8" t="s">
        <v>879</v>
      </c>
      <c r="AF184" s="8"/>
      <c r="AG184" s="8"/>
      <c r="AH184" s="8"/>
      <c r="AI184" s="8"/>
    </row>
    <row r="185" spans="2:35" s="2" customFormat="1" ht="15" customHeight="1" x14ac:dyDescent="0.3">
      <c r="B185" s="4" t="s">
        <v>529</v>
      </c>
      <c r="C185" s="11" t="s">
        <v>1529</v>
      </c>
      <c r="D185" s="5" t="s">
        <v>26</v>
      </c>
      <c r="E185" s="5" t="s">
        <v>861</v>
      </c>
      <c r="F185" s="75">
        <f t="shared" si="155"/>
        <v>1</v>
      </c>
      <c r="G185" s="4" t="s">
        <v>69</v>
      </c>
      <c r="H185" s="7" t="s">
        <v>70</v>
      </c>
      <c r="I185" s="4" t="s">
        <v>555</v>
      </c>
      <c r="J185" s="4"/>
      <c r="K185" s="4"/>
      <c r="L185" s="4">
        <v>2016</v>
      </c>
      <c r="M185" s="4" t="s">
        <v>528</v>
      </c>
      <c r="N185" s="4" t="s">
        <v>695</v>
      </c>
      <c r="O185" s="4" t="s">
        <v>848</v>
      </c>
      <c r="P185" s="4" t="s">
        <v>695</v>
      </c>
      <c r="Q185" s="4" t="s">
        <v>848</v>
      </c>
      <c r="R185" s="4" t="s">
        <v>695</v>
      </c>
      <c r="S185" s="4" t="s">
        <v>848</v>
      </c>
      <c r="T185" s="4" t="s">
        <v>848</v>
      </c>
      <c r="U185" s="4" t="s">
        <v>848</v>
      </c>
      <c r="V185" s="4">
        <f t="shared" si="197"/>
        <v>1</v>
      </c>
      <c r="W185" s="4">
        <f t="shared" si="198"/>
        <v>0</v>
      </c>
      <c r="X185" s="4">
        <f t="shared" si="199"/>
        <v>1</v>
      </c>
      <c r="Y185" s="4">
        <f t="shared" si="200"/>
        <v>0</v>
      </c>
      <c r="Z185" s="4">
        <f t="shared" si="201"/>
        <v>1</v>
      </c>
      <c r="AA185" s="4">
        <f t="shared" si="202"/>
        <v>0</v>
      </c>
      <c r="AB185" s="4">
        <f t="shared" si="203"/>
        <v>0</v>
      </c>
      <c r="AC185" s="4">
        <f t="shared" si="204"/>
        <v>0</v>
      </c>
      <c r="AD185" s="8"/>
      <c r="AE185" s="8" t="s">
        <v>879</v>
      </c>
      <c r="AF185" s="8"/>
      <c r="AG185" s="8"/>
      <c r="AH185" s="8"/>
      <c r="AI185" s="8"/>
    </row>
    <row r="186" spans="2:35" s="2" customFormat="1" ht="15" customHeight="1" x14ac:dyDescent="0.3">
      <c r="B186" s="4" t="s">
        <v>1610</v>
      </c>
      <c r="C186" s="11" t="s">
        <v>1529</v>
      </c>
      <c r="D186" s="5" t="s">
        <v>26</v>
      </c>
      <c r="E186" s="5" t="s">
        <v>861</v>
      </c>
      <c r="F186" s="75">
        <f t="shared" si="155"/>
        <v>1</v>
      </c>
      <c r="G186" s="13" t="s">
        <v>142</v>
      </c>
      <c r="H186" s="4" t="s">
        <v>645</v>
      </c>
      <c r="I186" s="4" t="s">
        <v>555</v>
      </c>
      <c r="J186" s="4"/>
      <c r="K186" s="4"/>
      <c r="L186" s="4"/>
      <c r="M186" s="4" t="s">
        <v>1611</v>
      </c>
      <c r="N186" s="4" t="s">
        <v>848</v>
      </c>
      <c r="O186" s="4" t="s">
        <v>848</v>
      </c>
      <c r="P186" s="4" t="s">
        <v>848</v>
      </c>
      <c r="Q186" s="4" t="s">
        <v>848</v>
      </c>
      <c r="R186" s="4" t="s">
        <v>848</v>
      </c>
      <c r="S186" s="4" t="s">
        <v>848</v>
      </c>
      <c r="T186" s="4" t="s">
        <v>848</v>
      </c>
      <c r="U186" s="4" t="s">
        <v>848</v>
      </c>
      <c r="V186" s="4">
        <f t="shared" ref="V186" si="205">IF(N186="Yes",1,0)</f>
        <v>0</v>
      </c>
      <c r="W186" s="4">
        <f t="shared" ref="W186" si="206">IF(O186="Yes",1,0)</f>
        <v>0</v>
      </c>
      <c r="X186" s="4">
        <f t="shared" ref="X186" si="207">IF(P186="Yes",1,0)</f>
        <v>0</v>
      </c>
      <c r="Y186" s="4">
        <f t="shared" ref="Y186" si="208">IF(Q186="Yes",1,0)</f>
        <v>0</v>
      </c>
      <c r="Z186" s="4">
        <f t="shared" ref="Z186" si="209">IF(R186="Yes",1,0)</f>
        <v>0</v>
      </c>
      <c r="AA186" s="4">
        <f t="shared" ref="AA186" si="210">IF(S186="Yes",1,0)</f>
        <v>0</v>
      </c>
      <c r="AB186" s="4">
        <f t="shared" ref="AB186" si="211">IF(T186="Yes",1,0)</f>
        <v>0</v>
      </c>
      <c r="AC186" s="4">
        <f t="shared" ref="AC186" si="212">IF(U186="Yes",1,0)</f>
        <v>0</v>
      </c>
      <c r="AD186" s="8"/>
      <c r="AE186" s="8" t="s">
        <v>695</v>
      </c>
      <c r="AF186" s="8"/>
      <c r="AG186" s="8"/>
      <c r="AH186" s="8"/>
      <c r="AI186" s="8"/>
    </row>
    <row r="187" spans="2:35" s="2" customFormat="1" ht="15" customHeight="1" x14ac:dyDescent="0.3">
      <c r="B187" s="11" t="s">
        <v>98</v>
      </c>
      <c r="C187" s="11" t="s">
        <v>1529</v>
      </c>
      <c r="D187" s="12" t="s">
        <v>26</v>
      </c>
      <c r="E187" s="5" t="s">
        <v>862</v>
      </c>
      <c r="F187" s="75">
        <f t="shared" si="155"/>
        <v>0</v>
      </c>
      <c r="G187" s="13" t="s">
        <v>142</v>
      </c>
      <c r="H187" s="11" t="s">
        <v>143</v>
      </c>
      <c r="I187" s="11" t="s">
        <v>555</v>
      </c>
      <c r="J187" s="11"/>
      <c r="K187" s="11"/>
      <c r="L187" s="11">
        <v>2015</v>
      </c>
      <c r="M187" s="11" t="s">
        <v>104</v>
      </c>
      <c r="N187" s="4" t="s">
        <v>848</v>
      </c>
      <c r="O187" s="4" t="s">
        <v>848</v>
      </c>
      <c r="P187" s="4" t="s">
        <v>848</v>
      </c>
      <c r="Q187" s="4" t="s">
        <v>848</v>
      </c>
      <c r="R187" s="4" t="s">
        <v>848</v>
      </c>
      <c r="S187" s="4" t="s">
        <v>848</v>
      </c>
      <c r="T187" s="4" t="s">
        <v>848</v>
      </c>
      <c r="U187" s="4" t="s">
        <v>848</v>
      </c>
      <c r="V187" s="11">
        <f t="shared" si="197"/>
        <v>0</v>
      </c>
      <c r="W187" s="11">
        <f t="shared" si="198"/>
        <v>0</v>
      </c>
      <c r="X187" s="11">
        <f t="shared" si="199"/>
        <v>0</v>
      </c>
      <c r="Y187" s="11">
        <f t="shared" si="200"/>
        <v>0</v>
      </c>
      <c r="Z187" s="11">
        <f t="shared" si="201"/>
        <v>0</v>
      </c>
      <c r="AA187" s="11">
        <f t="shared" si="202"/>
        <v>0</v>
      </c>
      <c r="AB187" s="11">
        <f t="shared" si="203"/>
        <v>0</v>
      </c>
      <c r="AC187" s="11">
        <f t="shared" si="204"/>
        <v>0</v>
      </c>
      <c r="AD187" s="8"/>
      <c r="AE187" s="17" t="s">
        <v>848</v>
      </c>
      <c r="AF187" s="17"/>
      <c r="AG187" s="17"/>
      <c r="AH187" s="17"/>
      <c r="AI187" s="17"/>
    </row>
    <row r="188" spans="2:35" s="2" customFormat="1" ht="15" customHeight="1" x14ac:dyDescent="0.3">
      <c r="B188" s="11" t="s">
        <v>456</v>
      </c>
      <c r="C188" s="11" t="s">
        <v>1529</v>
      </c>
      <c r="D188" s="12" t="s">
        <v>26</v>
      </c>
      <c r="E188" s="5" t="s">
        <v>861</v>
      </c>
      <c r="F188" s="75">
        <f t="shared" si="155"/>
        <v>1</v>
      </c>
      <c r="G188" s="13" t="s">
        <v>346</v>
      </c>
      <c r="H188" s="11" t="s">
        <v>552</v>
      </c>
      <c r="I188" s="11" t="s">
        <v>1116</v>
      </c>
      <c r="J188" s="11"/>
      <c r="K188" s="11"/>
      <c r="L188" s="11">
        <v>2010</v>
      </c>
      <c r="M188" s="11" t="s">
        <v>463</v>
      </c>
      <c r="N188" s="4" t="s">
        <v>848</v>
      </c>
      <c r="O188" s="4" t="s">
        <v>848</v>
      </c>
      <c r="P188" s="4" t="s">
        <v>695</v>
      </c>
      <c r="Q188" s="4" t="s">
        <v>848</v>
      </c>
      <c r="R188" s="4" t="s">
        <v>848</v>
      </c>
      <c r="S188" s="4" t="s">
        <v>848</v>
      </c>
      <c r="T188" s="4" t="s">
        <v>848</v>
      </c>
      <c r="U188" s="4" t="s">
        <v>848</v>
      </c>
      <c r="V188" s="11">
        <f t="shared" si="197"/>
        <v>0</v>
      </c>
      <c r="W188" s="11">
        <f t="shared" si="198"/>
        <v>0</v>
      </c>
      <c r="X188" s="11">
        <f t="shared" si="199"/>
        <v>1</v>
      </c>
      <c r="Y188" s="11">
        <f t="shared" si="200"/>
        <v>0</v>
      </c>
      <c r="Z188" s="11">
        <f t="shared" si="201"/>
        <v>0</v>
      </c>
      <c r="AA188" s="11">
        <f t="shared" si="202"/>
        <v>0</v>
      </c>
      <c r="AB188" s="11">
        <f t="shared" si="203"/>
        <v>0</v>
      </c>
      <c r="AC188" s="11">
        <f t="shared" si="204"/>
        <v>0</v>
      </c>
      <c r="AD188" s="8"/>
      <c r="AE188" s="17" t="s">
        <v>879</v>
      </c>
      <c r="AF188" s="17"/>
      <c r="AG188" s="17"/>
      <c r="AH188" s="17"/>
      <c r="AI188" s="17"/>
    </row>
    <row r="189" spans="2:35" s="2" customFormat="1" ht="15" customHeight="1" x14ac:dyDescent="0.3">
      <c r="B189" s="11" t="s">
        <v>809</v>
      </c>
      <c r="C189" s="11" t="s">
        <v>1529</v>
      </c>
      <c r="D189" s="12" t="s">
        <v>26</v>
      </c>
      <c r="E189" s="5" t="s">
        <v>861</v>
      </c>
      <c r="F189" s="75">
        <f t="shared" si="155"/>
        <v>1</v>
      </c>
      <c r="G189" s="13" t="s">
        <v>346</v>
      </c>
      <c r="H189" s="11" t="s">
        <v>125</v>
      </c>
      <c r="I189" s="11" t="s">
        <v>1116</v>
      </c>
      <c r="J189" s="11"/>
      <c r="K189" s="11"/>
      <c r="L189" s="11">
        <v>2009</v>
      </c>
      <c r="M189" s="11" t="s">
        <v>1014</v>
      </c>
      <c r="N189" s="4" t="s">
        <v>848</v>
      </c>
      <c r="O189" s="4" t="s">
        <v>848</v>
      </c>
      <c r="P189" s="4" t="s">
        <v>848</v>
      </c>
      <c r="Q189" s="4" t="s">
        <v>848</v>
      </c>
      <c r="R189" s="4" t="s">
        <v>848</v>
      </c>
      <c r="S189" s="4" t="s">
        <v>848</v>
      </c>
      <c r="T189" s="4" t="s">
        <v>848</v>
      </c>
      <c r="U189" s="4" t="s">
        <v>848</v>
      </c>
      <c r="V189" s="11">
        <f t="shared" si="197"/>
        <v>0</v>
      </c>
      <c r="W189" s="11">
        <f t="shared" si="198"/>
        <v>0</v>
      </c>
      <c r="X189" s="11">
        <f t="shared" si="199"/>
        <v>0</v>
      </c>
      <c r="Y189" s="11">
        <f t="shared" si="200"/>
        <v>0</v>
      </c>
      <c r="Z189" s="11">
        <f t="shared" si="201"/>
        <v>0</v>
      </c>
      <c r="AA189" s="11">
        <f t="shared" si="202"/>
        <v>0</v>
      </c>
      <c r="AB189" s="11">
        <f t="shared" si="203"/>
        <v>0</v>
      </c>
      <c r="AC189" s="11">
        <f t="shared" si="204"/>
        <v>0</v>
      </c>
      <c r="AD189" s="8" t="s">
        <v>1013</v>
      </c>
      <c r="AE189" s="17" t="s">
        <v>848</v>
      </c>
      <c r="AF189" s="17"/>
      <c r="AG189" s="17"/>
      <c r="AH189" s="17"/>
      <c r="AI189" s="17"/>
    </row>
    <row r="190" spans="2:35" s="2" customFormat="1" ht="15" customHeight="1" x14ac:dyDescent="0.3">
      <c r="B190" s="11" t="s">
        <v>461</v>
      </c>
      <c r="C190" s="11" t="s">
        <v>1529</v>
      </c>
      <c r="D190" s="12" t="s">
        <v>26</v>
      </c>
      <c r="E190" s="12" t="s">
        <v>861</v>
      </c>
      <c r="F190" s="75">
        <f t="shared" si="155"/>
        <v>1</v>
      </c>
      <c r="G190" s="13" t="s">
        <v>142</v>
      </c>
      <c r="H190" s="11" t="s">
        <v>144</v>
      </c>
      <c r="I190" s="11" t="s">
        <v>555</v>
      </c>
      <c r="J190" s="11"/>
      <c r="K190" s="11"/>
      <c r="L190" s="11">
        <v>2016</v>
      </c>
      <c r="M190" s="11" t="s">
        <v>462</v>
      </c>
      <c r="N190" s="4" t="s">
        <v>848</v>
      </c>
      <c r="O190" s="4" t="s">
        <v>848</v>
      </c>
      <c r="P190" s="4" t="s">
        <v>848</v>
      </c>
      <c r="Q190" s="4" t="s">
        <v>848</v>
      </c>
      <c r="R190" s="4" t="s">
        <v>848</v>
      </c>
      <c r="S190" s="4" t="s">
        <v>695</v>
      </c>
      <c r="T190" s="4" t="s">
        <v>695</v>
      </c>
      <c r="U190" s="4" t="s">
        <v>848</v>
      </c>
      <c r="V190" s="11">
        <f t="shared" si="197"/>
        <v>0</v>
      </c>
      <c r="W190" s="11">
        <f t="shared" si="198"/>
        <v>0</v>
      </c>
      <c r="X190" s="11">
        <f t="shared" si="199"/>
        <v>0</v>
      </c>
      <c r="Y190" s="11">
        <f t="shared" si="200"/>
        <v>0</v>
      </c>
      <c r="Z190" s="11">
        <f t="shared" si="201"/>
        <v>0</v>
      </c>
      <c r="AA190" s="11">
        <f t="shared" si="202"/>
        <v>1</v>
      </c>
      <c r="AB190" s="11">
        <f t="shared" si="203"/>
        <v>1</v>
      </c>
      <c r="AC190" s="11">
        <f t="shared" si="204"/>
        <v>0</v>
      </c>
      <c r="AD190" s="8" t="s">
        <v>1015</v>
      </c>
      <c r="AE190" s="17" t="s">
        <v>695</v>
      </c>
      <c r="AF190" s="17"/>
      <c r="AG190" s="17"/>
      <c r="AH190" s="17"/>
      <c r="AI190" s="17"/>
    </row>
    <row r="191" spans="2:35" s="2" customFormat="1" ht="15" customHeight="1" x14ac:dyDescent="0.3">
      <c r="B191" s="11" t="s">
        <v>753</v>
      </c>
      <c r="C191" s="11" t="s">
        <v>1529</v>
      </c>
      <c r="D191" s="12" t="s">
        <v>26</v>
      </c>
      <c r="E191" s="12" t="s">
        <v>861</v>
      </c>
      <c r="F191" s="75">
        <f t="shared" si="155"/>
        <v>1</v>
      </c>
      <c r="G191" s="4" t="s">
        <v>69</v>
      </c>
      <c r="H191" s="4" t="s">
        <v>66</v>
      </c>
      <c r="I191" s="4" t="s">
        <v>555</v>
      </c>
      <c r="J191" s="4"/>
      <c r="K191" s="4"/>
      <c r="L191" s="22">
        <v>2011</v>
      </c>
      <c r="M191" s="4" t="s">
        <v>1024</v>
      </c>
      <c r="N191" s="4" t="s">
        <v>848</v>
      </c>
      <c r="O191" s="4" t="s">
        <v>848</v>
      </c>
      <c r="P191" s="4" t="s">
        <v>848</v>
      </c>
      <c r="Q191" s="4" t="s">
        <v>848</v>
      </c>
      <c r="R191" s="4" t="s">
        <v>848</v>
      </c>
      <c r="S191" s="4" t="s">
        <v>848</v>
      </c>
      <c r="T191" s="4" t="s">
        <v>848</v>
      </c>
      <c r="U191" s="4" t="s">
        <v>848</v>
      </c>
      <c r="V191" s="4">
        <f t="shared" si="197"/>
        <v>0</v>
      </c>
      <c r="W191" s="4">
        <f t="shared" si="198"/>
        <v>0</v>
      </c>
      <c r="X191" s="4">
        <f t="shared" si="199"/>
        <v>0</v>
      </c>
      <c r="Y191" s="4">
        <f t="shared" si="200"/>
        <v>0</v>
      </c>
      <c r="Z191" s="4">
        <f t="shared" si="201"/>
        <v>0</v>
      </c>
      <c r="AA191" s="4">
        <f t="shared" si="202"/>
        <v>0</v>
      </c>
      <c r="AB191" s="4">
        <f t="shared" si="203"/>
        <v>0</v>
      </c>
      <c r="AC191" s="4">
        <f t="shared" si="204"/>
        <v>0</v>
      </c>
      <c r="AD191" s="8"/>
      <c r="AE191" s="8" t="s">
        <v>848</v>
      </c>
      <c r="AF191" s="8"/>
      <c r="AG191" s="8"/>
      <c r="AH191" s="8"/>
      <c r="AI191" s="8"/>
    </row>
    <row r="192" spans="2:35" s="2" customFormat="1" ht="15" customHeight="1" x14ac:dyDescent="0.3">
      <c r="B192" s="11" t="s">
        <v>1029</v>
      </c>
      <c r="C192" s="11" t="s">
        <v>1529</v>
      </c>
      <c r="D192" s="12" t="s">
        <v>26</v>
      </c>
      <c r="E192" s="12" t="s">
        <v>861</v>
      </c>
      <c r="F192" s="75">
        <f t="shared" si="155"/>
        <v>1</v>
      </c>
      <c r="G192" s="4" t="s">
        <v>123</v>
      </c>
      <c r="H192" s="13" t="s">
        <v>1476</v>
      </c>
      <c r="I192" s="4" t="s">
        <v>639</v>
      </c>
      <c r="J192" s="4"/>
      <c r="K192" s="4"/>
      <c r="L192" s="22">
        <v>2017</v>
      </c>
      <c r="M192" s="4" t="s">
        <v>1028</v>
      </c>
      <c r="N192" s="4" t="s">
        <v>848</v>
      </c>
      <c r="O192" s="4" t="s">
        <v>848</v>
      </c>
      <c r="P192" s="4" t="s">
        <v>848</v>
      </c>
      <c r="Q192" s="4" t="s">
        <v>848</v>
      </c>
      <c r="R192" s="4" t="s">
        <v>848</v>
      </c>
      <c r="S192" s="4" t="s">
        <v>848</v>
      </c>
      <c r="T192" s="4" t="s">
        <v>695</v>
      </c>
      <c r="U192" s="4" t="s">
        <v>848</v>
      </c>
      <c r="V192" s="4">
        <f t="shared" si="197"/>
        <v>0</v>
      </c>
      <c r="W192" s="4">
        <f t="shared" si="198"/>
        <v>0</v>
      </c>
      <c r="X192" s="4">
        <f t="shared" si="199"/>
        <v>0</v>
      </c>
      <c r="Y192" s="4">
        <f t="shared" si="200"/>
        <v>0</v>
      </c>
      <c r="Z192" s="4">
        <f t="shared" si="201"/>
        <v>0</v>
      </c>
      <c r="AA192" s="4">
        <f t="shared" si="202"/>
        <v>0</v>
      </c>
      <c r="AB192" s="4">
        <f t="shared" si="203"/>
        <v>1</v>
      </c>
      <c r="AC192" s="4">
        <f t="shared" si="204"/>
        <v>0</v>
      </c>
      <c r="AD192" s="8"/>
      <c r="AE192" s="17" t="s">
        <v>879</v>
      </c>
      <c r="AF192" s="8"/>
      <c r="AG192" s="8"/>
      <c r="AH192" s="8"/>
      <c r="AI192" s="8"/>
    </row>
    <row r="193" spans="2:35" s="2" customFormat="1" ht="15" customHeight="1" x14ac:dyDescent="0.3">
      <c r="B193" s="11" t="s">
        <v>764</v>
      </c>
      <c r="C193" s="11" t="s">
        <v>1529</v>
      </c>
      <c r="D193" s="12" t="s">
        <v>26</v>
      </c>
      <c r="E193" s="12" t="s">
        <v>861</v>
      </c>
      <c r="F193" s="75">
        <f t="shared" si="155"/>
        <v>1</v>
      </c>
      <c r="G193" s="4" t="s">
        <v>69</v>
      </c>
      <c r="H193" s="4" t="s">
        <v>66</v>
      </c>
      <c r="I193" s="4" t="s">
        <v>555</v>
      </c>
      <c r="J193" s="4"/>
      <c r="K193" s="4"/>
      <c r="L193" s="22">
        <v>2014</v>
      </c>
      <c r="M193" s="4" t="s">
        <v>770</v>
      </c>
      <c r="N193" s="4" t="s">
        <v>848</v>
      </c>
      <c r="O193" s="4" t="s">
        <v>848</v>
      </c>
      <c r="P193" s="4" t="s">
        <v>848</v>
      </c>
      <c r="Q193" s="4" t="s">
        <v>848</v>
      </c>
      <c r="R193" s="4" t="s">
        <v>695</v>
      </c>
      <c r="S193" s="4" t="s">
        <v>695</v>
      </c>
      <c r="T193" s="4" t="s">
        <v>848</v>
      </c>
      <c r="U193" s="4" t="s">
        <v>848</v>
      </c>
      <c r="V193" s="4">
        <f t="shared" si="197"/>
        <v>0</v>
      </c>
      <c r="W193" s="4">
        <f t="shared" si="198"/>
        <v>0</v>
      </c>
      <c r="X193" s="4">
        <f t="shared" si="199"/>
        <v>0</v>
      </c>
      <c r="Y193" s="4">
        <f t="shared" si="200"/>
        <v>0</v>
      </c>
      <c r="Z193" s="4">
        <f t="shared" si="201"/>
        <v>1</v>
      </c>
      <c r="AA193" s="4">
        <f t="shared" si="202"/>
        <v>1</v>
      </c>
      <c r="AB193" s="4">
        <f t="shared" si="203"/>
        <v>0</v>
      </c>
      <c r="AC193" s="4">
        <f t="shared" si="204"/>
        <v>0</v>
      </c>
      <c r="AD193" s="8" t="s">
        <v>1030</v>
      </c>
      <c r="AE193" s="8" t="s">
        <v>848</v>
      </c>
      <c r="AF193" s="8"/>
      <c r="AG193" s="8"/>
      <c r="AH193" s="8"/>
      <c r="AI193" s="8"/>
    </row>
    <row r="194" spans="2:35" s="2" customFormat="1" ht="15" customHeight="1" x14ac:dyDescent="0.3">
      <c r="B194" s="11" t="s">
        <v>1124</v>
      </c>
      <c r="C194" s="11" t="s">
        <v>1529</v>
      </c>
      <c r="D194" s="12" t="s">
        <v>26</v>
      </c>
      <c r="E194" s="12" t="s">
        <v>861</v>
      </c>
      <c r="F194" s="75">
        <f t="shared" si="155"/>
        <v>1</v>
      </c>
      <c r="G194" s="4" t="s">
        <v>69</v>
      </c>
      <c r="H194" s="4" t="s">
        <v>70</v>
      </c>
      <c r="I194" s="4" t="s">
        <v>555</v>
      </c>
      <c r="J194" s="4"/>
      <c r="K194" s="4"/>
      <c r="L194" s="22">
        <v>2005</v>
      </c>
      <c r="M194" s="4"/>
      <c r="N194" s="4" t="s">
        <v>695</v>
      </c>
      <c r="O194" s="4" t="s">
        <v>695</v>
      </c>
      <c r="P194" s="4" t="s">
        <v>695</v>
      </c>
      <c r="Q194" s="4" t="s">
        <v>848</v>
      </c>
      <c r="R194" s="4" t="s">
        <v>695</v>
      </c>
      <c r="S194" s="4" t="s">
        <v>695</v>
      </c>
      <c r="T194" s="4" t="s">
        <v>848</v>
      </c>
      <c r="U194" s="4" t="s">
        <v>848</v>
      </c>
      <c r="V194" s="4">
        <f t="shared" si="197"/>
        <v>1</v>
      </c>
      <c r="W194" s="4">
        <f t="shared" si="198"/>
        <v>1</v>
      </c>
      <c r="X194" s="4">
        <f t="shared" si="199"/>
        <v>1</v>
      </c>
      <c r="Y194" s="4">
        <f t="shared" si="200"/>
        <v>0</v>
      </c>
      <c r="Z194" s="4">
        <f t="shared" si="201"/>
        <v>1</v>
      </c>
      <c r="AA194" s="4">
        <f t="shared" si="202"/>
        <v>1</v>
      </c>
      <c r="AB194" s="4">
        <f t="shared" si="203"/>
        <v>0</v>
      </c>
      <c r="AC194" s="4">
        <f t="shared" si="204"/>
        <v>0</v>
      </c>
      <c r="AD194" s="8" t="s">
        <v>1125</v>
      </c>
      <c r="AE194" s="8" t="s">
        <v>848</v>
      </c>
      <c r="AF194" s="8"/>
      <c r="AG194" s="8"/>
      <c r="AH194" s="8" t="s">
        <v>1126</v>
      </c>
      <c r="AI194" s="8"/>
    </row>
    <row r="195" spans="2:35" s="2" customFormat="1" ht="15" customHeight="1" x14ac:dyDescent="0.3">
      <c r="B195" s="11" t="s">
        <v>662</v>
      </c>
      <c r="C195" s="11" t="s">
        <v>1529</v>
      </c>
      <c r="D195" s="12" t="s">
        <v>26</v>
      </c>
      <c r="E195" s="12" t="s">
        <v>861</v>
      </c>
      <c r="F195" s="75">
        <f t="shared" si="155"/>
        <v>1</v>
      </c>
      <c r="G195" s="4" t="s">
        <v>69</v>
      </c>
      <c r="H195" s="4" t="s">
        <v>121</v>
      </c>
      <c r="I195" s="4" t="s">
        <v>555</v>
      </c>
      <c r="J195" s="4"/>
      <c r="K195" s="4"/>
      <c r="L195" s="22">
        <v>2017</v>
      </c>
      <c r="M195" s="4" t="s">
        <v>1025</v>
      </c>
      <c r="N195" s="4" t="s">
        <v>848</v>
      </c>
      <c r="O195" s="4" t="s">
        <v>848</v>
      </c>
      <c r="P195" s="4" t="s">
        <v>848</v>
      </c>
      <c r="Q195" s="4" t="s">
        <v>848</v>
      </c>
      <c r="R195" s="4" t="s">
        <v>695</v>
      </c>
      <c r="S195" s="4" t="s">
        <v>695</v>
      </c>
      <c r="T195" s="4" t="s">
        <v>695</v>
      </c>
      <c r="U195" s="4" t="s">
        <v>848</v>
      </c>
      <c r="V195" s="4">
        <f t="shared" si="197"/>
        <v>0</v>
      </c>
      <c r="W195" s="4">
        <f t="shared" si="198"/>
        <v>0</v>
      </c>
      <c r="X195" s="4">
        <f t="shared" si="199"/>
        <v>0</v>
      </c>
      <c r="Y195" s="4">
        <f t="shared" si="200"/>
        <v>0</v>
      </c>
      <c r="Z195" s="4">
        <f t="shared" si="201"/>
        <v>1</v>
      </c>
      <c r="AA195" s="4">
        <f t="shared" si="202"/>
        <v>1</v>
      </c>
      <c r="AB195" s="4">
        <f t="shared" si="203"/>
        <v>1</v>
      </c>
      <c r="AC195" s="4">
        <f t="shared" si="204"/>
        <v>0</v>
      </c>
      <c r="AD195" s="8" t="s">
        <v>1431</v>
      </c>
      <c r="AE195" s="17" t="s">
        <v>848</v>
      </c>
      <c r="AF195" s="8"/>
      <c r="AG195" s="8"/>
      <c r="AH195" s="8"/>
      <c r="AI195" s="8"/>
    </row>
    <row r="196" spans="2:35" s="2" customFormat="1" ht="15" customHeight="1" x14ac:dyDescent="0.3">
      <c r="B196" s="11" t="s">
        <v>1428</v>
      </c>
      <c r="C196" s="11" t="s">
        <v>1529</v>
      </c>
      <c r="D196" s="12" t="s">
        <v>26</v>
      </c>
      <c r="E196" s="12" t="s">
        <v>861</v>
      </c>
      <c r="F196" s="75">
        <f t="shared" si="155"/>
        <v>1</v>
      </c>
      <c r="G196" s="4" t="s">
        <v>1115</v>
      </c>
      <c r="H196" s="4" t="s">
        <v>617</v>
      </c>
      <c r="I196" s="11" t="s">
        <v>1116</v>
      </c>
      <c r="J196" s="4"/>
      <c r="K196" s="4"/>
      <c r="L196" s="22">
        <v>2014</v>
      </c>
      <c r="M196" s="4" t="s">
        <v>1430</v>
      </c>
      <c r="N196" s="4" t="s">
        <v>848</v>
      </c>
      <c r="O196" s="4" t="s">
        <v>848</v>
      </c>
      <c r="P196" s="4" t="s">
        <v>848</v>
      </c>
      <c r="Q196" s="4" t="s">
        <v>848</v>
      </c>
      <c r="R196" s="4" t="s">
        <v>848</v>
      </c>
      <c r="S196" s="4" t="s">
        <v>848</v>
      </c>
      <c r="T196" s="4" t="s">
        <v>848</v>
      </c>
      <c r="U196" s="4" t="s">
        <v>848</v>
      </c>
      <c r="V196" s="4">
        <f t="shared" si="197"/>
        <v>0</v>
      </c>
      <c r="W196" s="4">
        <f t="shared" si="198"/>
        <v>0</v>
      </c>
      <c r="X196" s="4">
        <f t="shared" si="199"/>
        <v>0</v>
      </c>
      <c r="Y196" s="4">
        <f t="shared" si="200"/>
        <v>0</v>
      </c>
      <c r="Z196" s="4">
        <f t="shared" si="201"/>
        <v>0</v>
      </c>
      <c r="AA196" s="4">
        <f t="shared" si="202"/>
        <v>0</v>
      </c>
      <c r="AB196" s="4">
        <f t="shared" si="203"/>
        <v>0</v>
      </c>
      <c r="AC196" s="4">
        <f t="shared" si="204"/>
        <v>0</v>
      </c>
      <c r="AD196" s="8"/>
      <c r="AE196" s="17" t="s">
        <v>848</v>
      </c>
      <c r="AF196" s="8"/>
      <c r="AG196" s="8"/>
      <c r="AH196" s="8"/>
      <c r="AI196" s="8"/>
    </row>
    <row r="197" spans="2:35" s="2" customFormat="1" ht="15" customHeight="1" x14ac:dyDescent="0.3">
      <c r="B197" s="11" t="s">
        <v>1163</v>
      </c>
      <c r="C197" s="11" t="s">
        <v>1529</v>
      </c>
      <c r="D197" s="12" t="s">
        <v>26</v>
      </c>
      <c r="E197" s="12" t="s">
        <v>861</v>
      </c>
      <c r="F197" s="75">
        <f t="shared" si="155"/>
        <v>1</v>
      </c>
      <c r="G197" s="4" t="s">
        <v>69</v>
      </c>
      <c r="H197" s="4" t="s">
        <v>66</v>
      </c>
      <c r="I197" s="4" t="s">
        <v>555</v>
      </c>
      <c r="J197" s="4"/>
      <c r="K197" s="4"/>
      <c r="L197" s="22"/>
      <c r="M197" s="4" t="s">
        <v>1164</v>
      </c>
      <c r="N197" s="4" t="s">
        <v>848</v>
      </c>
      <c r="O197" s="4" t="s">
        <v>848</v>
      </c>
      <c r="P197" s="4" t="s">
        <v>695</v>
      </c>
      <c r="Q197" s="4" t="s">
        <v>848</v>
      </c>
      <c r="R197" s="4" t="s">
        <v>695</v>
      </c>
      <c r="S197" s="4" t="s">
        <v>695</v>
      </c>
      <c r="T197" s="4" t="s">
        <v>848</v>
      </c>
      <c r="U197" s="4" t="s">
        <v>848</v>
      </c>
      <c r="V197" s="4">
        <f t="shared" si="197"/>
        <v>0</v>
      </c>
      <c r="W197" s="4">
        <f t="shared" si="198"/>
        <v>0</v>
      </c>
      <c r="X197" s="4">
        <f t="shared" si="199"/>
        <v>1</v>
      </c>
      <c r="Y197" s="4">
        <f t="shared" si="200"/>
        <v>0</v>
      </c>
      <c r="Z197" s="4">
        <f t="shared" si="201"/>
        <v>1</v>
      </c>
      <c r="AA197" s="4">
        <f t="shared" si="202"/>
        <v>1</v>
      </c>
      <c r="AB197" s="4">
        <f t="shared" si="203"/>
        <v>0</v>
      </c>
      <c r="AC197" s="4">
        <f t="shared" si="204"/>
        <v>0</v>
      </c>
      <c r="AD197" s="8"/>
      <c r="AE197" s="17" t="s">
        <v>848</v>
      </c>
      <c r="AF197" s="8"/>
      <c r="AG197" s="8"/>
      <c r="AH197" s="8"/>
      <c r="AI197" s="8"/>
    </row>
    <row r="198" spans="2:35" s="2" customFormat="1" ht="15" customHeight="1" x14ac:dyDescent="0.3">
      <c r="B198" s="11" t="s">
        <v>663</v>
      </c>
      <c r="C198" s="11" t="s">
        <v>1529</v>
      </c>
      <c r="D198" s="12" t="s">
        <v>26</v>
      </c>
      <c r="E198" s="12" t="s">
        <v>861</v>
      </c>
      <c r="F198" s="75">
        <f t="shared" si="155"/>
        <v>1</v>
      </c>
      <c r="G198" s="11" t="s">
        <v>119</v>
      </c>
      <c r="H198" s="11" t="s">
        <v>120</v>
      </c>
      <c r="I198" s="4" t="s">
        <v>556</v>
      </c>
      <c r="J198" s="4"/>
      <c r="K198" s="4"/>
      <c r="L198" s="22">
        <v>2004</v>
      </c>
      <c r="M198" s="4" t="s">
        <v>1026</v>
      </c>
      <c r="N198" s="4" t="s">
        <v>848</v>
      </c>
      <c r="O198" s="4" t="s">
        <v>848</v>
      </c>
      <c r="P198" s="4" t="s">
        <v>848</v>
      </c>
      <c r="Q198" s="4" t="s">
        <v>848</v>
      </c>
      <c r="R198" s="4" t="s">
        <v>848</v>
      </c>
      <c r="S198" s="4" t="s">
        <v>848</v>
      </c>
      <c r="T198" s="4" t="s">
        <v>848</v>
      </c>
      <c r="U198" s="4" t="s">
        <v>848</v>
      </c>
      <c r="V198" s="4">
        <f t="shared" si="197"/>
        <v>0</v>
      </c>
      <c r="W198" s="4">
        <f t="shared" si="198"/>
        <v>0</v>
      </c>
      <c r="X198" s="4">
        <f t="shared" si="199"/>
        <v>0</v>
      </c>
      <c r="Y198" s="4">
        <f t="shared" si="200"/>
        <v>0</v>
      </c>
      <c r="Z198" s="4">
        <f t="shared" si="201"/>
        <v>0</v>
      </c>
      <c r="AA198" s="4">
        <f t="shared" si="202"/>
        <v>0</v>
      </c>
      <c r="AB198" s="4">
        <f t="shared" si="203"/>
        <v>0</v>
      </c>
      <c r="AC198" s="4">
        <f t="shared" si="204"/>
        <v>0</v>
      </c>
      <c r="AD198" s="8"/>
      <c r="AE198" s="17" t="s">
        <v>879</v>
      </c>
      <c r="AF198" s="8"/>
      <c r="AG198" s="8"/>
      <c r="AH198" s="8"/>
      <c r="AI198" s="8"/>
    </row>
    <row r="199" spans="2:35" s="2" customFormat="1" ht="15" customHeight="1" x14ac:dyDescent="0.3">
      <c r="B199" s="11" t="s">
        <v>457</v>
      </c>
      <c r="C199" s="11" t="s">
        <v>1529</v>
      </c>
      <c r="D199" s="12" t="s">
        <v>26</v>
      </c>
      <c r="E199" s="12" t="s">
        <v>861</v>
      </c>
      <c r="F199" s="75">
        <f t="shared" si="155"/>
        <v>1</v>
      </c>
      <c r="G199" s="13" t="s">
        <v>142</v>
      </c>
      <c r="H199" s="11" t="s">
        <v>143</v>
      </c>
      <c r="I199" s="11" t="s">
        <v>555</v>
      </c>
      <c r="J199" s="11"/>
      <c r="K199" s="11"/>
      <c r="L199" s="11">
        <v>2016</v>
      </c>
      <c r="M199" s="11" t="s">
        <v>464</v>
      </c>
      <c r="N199" s="4" t="s">
        <v>848</v>
      </c>
      <c r="O199" s="4" t="s">
        <v>848</v>
      </c>
      <c r="P199" s="4" t="s">
        <v>695</v>
      </c>
      <c r="Q199" s="4" t="s">
        <v>848</v>
      </c>
      <c r="R199" s="4" t="s">
        <v>848</v>
      </c>
      <c r="S199" s="4" t="s">
        <v>848</v>
      </c>
      <c r="T199" s="4" t="s">
        <v>848</v>
      </c>
      <c r="U199" s="4" t="s">
        <v>848</v>
      </c>
      <c r="V199" s="11">
        <f t="shared" si="197"/>
        <v>0</v>
      </c>
      <c r="W199" s="11">
        <f t="shared" si="198"/>
        <v>0</v>
      </c>
      <c r="X199" s="11">
        <f t="shared" si="199"/>
        <v>1</v>
      </c>
      <c r="Y199" s="11">
        <f t="shared" si="200"/>
        <v>0</v>
      </c>
      <c r="Z199" s="11">
        <f t="shared" si="201"/>
        <v>0</v>
      </c>
      <c r="AA199" s="11">
        <f t="shared" si="202"/>
        <v>0</v>
      </c>
      <c r="AB199" s="11">
        <f t="shared" si="203"/>
        <v>0</v>
      </c>
      <c r="AC199" s="11">
        <f t="shared" si="204"/>
        <v>0</v>
      </c>
      <c r="AD199" s="8" t="s">
        <v>1023</v>
      </c>
      <c r="AE199" s="17" t="s">
        <v>695</v>
      </c>
      <c r="AF199" s="17"/>
      <c r="AG199" s="17"/>
      <c r="AH199" s="17"/>
      <c r="AI199" s="17"/>
    </row>
    <row r="200" spans="2:35" s="2" customFormat="1" ht="15" customHeight="1" x14ac:dyDescent="0.3">
      <c r="B200" s="11" t="s">
        <v>819</v>
      </c>
      <c r="C200" s="11" t="s">
        <v>1529</v>
      </c>
      <c r="D200" s="12" t="s">
        <v>26</v>
      </c>
      <c r="E200" s="12" t="s">
        <v>861</v>
      </c>
      <c r="F200" s="75">
        <f t="shared" si="155"/>
        <v>1</v>
      </c>
      <c r="G200" s="13" t="s">
        <v>19</v>
      </c>
      <c r="H200" s="11" t="s">
        <v>48</v>
      </c>
      <c r="I200" s="11" t="s">
        <v>515</v>
      </c>
      <c r="J200" s="11" t="s">
        <v>940</v>
      </c>
      <c r="K200" s="11"/>
      <c r="L200" s="11"/>
      <c r="M200" s="11" t="s">
        <v>820</v>
      </c>
      <c r="N200" s="4" t="s">
        <v>848</v>
      </c>
      <c r="O200" s="4" t="s">
        <v>848</v>
      </c>
      <c r="P200" s="4" t="s">
        <v>695</v>
      </c>
      <c r="Q200" s="4" t="s">
        <v>848</v>
      </c>
      <c r="R200" s="4" t="s">
        <v>848</v>
      </c>
      <c r="S200" s="4" t="s">
        <v>848</v>
      </c>
      <c r="T200" s="4" t="s">
        <v>848</v>
      </c>
      <c r="U200" s="4" t="s">
        <v>848</v>
      </c>
      <c r="V200" s="11">
        <f t="shared" si="197"/>
        <v>0</v>
      </c>
      <c r="W200" s="11">
        <f t="shared" si="198"/>
        <v>0</v>
      </c>
      <c r="X200" s="11">
        <f t="shared" si="199"/>
        <v>1</v>
      </c>
      <c r="Y200" s="11">
        <f t="shared" si="200"/>
        <v>0</v>
      </c>
      <c r="Z200" s="11">
        <f t="shared" si="201"/>
        <v>0</v>
      </c>
      <c r="AA200" s="11">
        <f t="shared" si="202"/>
        <v>0</v>
      </c>
      <c r="AB200" s="11">
        <f t="shared" si="203"/>
        <v>0</v>
      </c>
      <c r="AC200" s="11">
        <f t="shared" si="204"/>
        <v>0</v>
      </c>
      <c r="AD200" s="8" t="s">
        <v>1031</v>
      </c>
      <c r="AE200" s="17" t="s">
        <v>848</v>
      </c>
      <c r="AF200" s="17"/>
      <c r="AG200" s="17"/>
      <c r="AH200" s="17"/>
      <c r="AI200" s="17"/>
    </row>
    <row r="201" spans="2:35" s="2" customFormat="1" ht="15" customHeight="1" x14ac:dyDescent="0.3">
      <c r="B201" s="11" t="s">
        <v>1382</v>
      </c>
      <c r="C201" s="11" t="s">
        <v>1529</v>
      </c>
      <c r="D201" s="12" t="s">
        <v>26</v>
      </c>
      <c r="E201" s="12" t="s">
        <v>861</v>
      </c>
      <c r="F201" s="75">
        <f t="shared" si="155"/>
        <v>1</v>
      </c>
      <c r="G201" s="4" t="s">
        <v>123</v>
      </c>
      <c r="H201" s="11" t="s">
        <v>1381</v>
      </c>
      <c r="I201" s="11" t="s">
        <v>555</v>
      </c>
      <c r="J201" s="11"/>
      <c r="K201" s="11"/>
      <c r="L201" s="11">
        <v>2016</v>
      </c>
      <c r="M201" s="11" t="s">
        <v>1383</v>
      </c>
      <c r="N201" s="4" t="s">
        <v>848</v>
      </c>
      <c r="O201" s="4" t="s">
        <v>848</v>
      </c>
      <c r="P201" s="4" t="s">
        <v>848</v>
      </c>
      <c r="Q201" s="4" t="s">
        <v>848</v>
      </c>
      <c r="R201" s="4" t="s">
        <v>848</v>
      </c>
      <c r="S201" s="4" t="s">
        <v>848</v>
      </c>
      <c r="T201" s="4" t="s">
        <v>695</v>
      </c>
      <c r="U201" s="4" t="s">
        <v>848</v>
      </c>
      <c r="V201" s="11">
        <f t="shared" si="197"/>
        <v>0</v>
      </c>
      <c r="W201" s="11">
        <f t="shared" si="198"/>
        <v>0</v>
      </c>
      <c r="X201" s="11">
        <f t="shared" si="199"/>
        <v>0</v>
      </c>
      <c r="Y201" s="11">
        <f t="shared" si="200"/>
        <v>0</v>
      </c>
      <c r="Z201" s="11">
        <f t="shared" si="201"/>
        <v>0</v>
      </c>
      <c r="AA201" s="11">
        <f t="shared" si="202"/>
        <v>0</v>
      </c>
      <c r="AB201" s="11">
        <f t="shared" si="203"/>
        <v>1</v>
      </c>
      <c r="AC201" s="11">
        <f t="shared" si="204"/>
        <v>0</v>
      </c>
      <c r="AD201" s="8"/>
      <c r="AE201" s="17" t="s">
        <v>848</v>
      </c>
      <c r="AF201" s="17"/>
      <c r="AG201" s="17"/>
      <c r="AH201" s="17"/>
      <c r="AI201" s="17"/>
    </row>
    <row r="202" spans="2:35" s="2" customFormat="1" ht="15" customHeight="1" x14ac:dyDescent="0.3">
      <c r="B202" s="11" t="s">
        <v>731</v>
      </c>
      <c r="C202" s="11" t="s">
        <v>1529</v>
      </c>
      <c r="D202" s="12" t="s">
        <v>26</v>
      </c>
      <c r="E202" s="12" t="s">
        <v>861</v>
      </c>
      <c r="F202" s="75">
        <f t="shared" si="155"/>
        <v>1</v>
      </c>
      <c r="G202" s="4" t="s">
        <v>123</v>
      </c>
      <c r="H202" s="13" t="s">
        <v>1476</v>
      </c>
      <c r="I202" s="11" t="s">
        <v>515</v>
      </c>
      <c r="J202" s="11" t="s">
        <v>940</v>
      </c>
      <c r="K202" s="11"/>
      <c r="L202" s="11">
        <v>2012</v>
      </c>
      <c r="M202" s="11" t="s">
        <v>1027</v>
      </c>
      <c r="N202" s="4" t="s">
        <v>848</v>
      </c>
      <c r="O202" s="4" t="s">
        <v>848</v>
      </c>
      <c r="P202" s="4" t="s">
        <v>848</v>
      </c>
      <c r="Q202" s="4" t="s">
        <v>848</v>
      </c>
      <c r="R202" s="4" t="s">
        <v>848</v>
      </c>
      <c r="S202" s="4" t="s">
        <v>848</v>
      </c>
      <c r="T202" s="4" t="s">
        <v>848</v>
      </c>
      <c r="U202" s="4" t="s">
        <v>848</v>
      </c>
      <c r="V202" s="11">
        <f t="shared" si="197"/>
        <v>0</v>
      </c>
      <c r="W202" s="11">
        <f t="shared" si="198"/>
        <v>0</v>
      </c>
      <c r="X202" s="11">
        <f t="shared" si="199"/>
        <v>0</v>
      </c>
      <c r="Y202" s="11">
        <f t="shared" si="200"/>
        <v>0</v>
      </c>
      <c r="Z202" s="11">
        <f t="shared" si="201"/>
        <v>0</v>
      </c>
      <c r="AA202" s="11">
        <f t="shared" si="202"/>
        <v>0</v>
      </c>
      <c r="AB202" s="11">
        <f t="shared" si="203"/>
        <v>0</v>
      </c>
      <c r="AC202" s="11">
        <f t="shared" si="204"/>
        <v>0</v>
      </c>
      <c r="AD202" s="8" t="s">
        <v>1032</v>
      </c>
      <c r="AE202" s="17" t="s">
        <v>848</v>
      </c>
      <c r="AF202" s="17"/>
      <c r="AG202" s="17"/>
      <c r="AH202" s="17"/>
      <c r="AI202" s="17"/>
    </row>
    <row r="203" spans="2:35" s="2" customFormat="1" ht="15" customHeight="1" x14ac:dyDescent="0.3">
      <c r="B203" s="11" t="s">
        <v>1648</v>
      </c>
      <c r="C203" s="11" t="s">
        <v>1529</v>
      </c>
      <c r="D203" s="12" t="s">
        <v>26</v>
      </c>
      <c r="E203" s="12" t="s">
        <v>861</v>
      </c>
      <c r="F203" s="75">
        <f t="shared" si="155"/>
        <v>1</v>
      </c>
      <c r="G203" s="4" t="s">
        <v>17</v>
      </c>
      <c r="H203" s="4" t="s">
        <v>116</v>
      </c>
      <c r="I203" s="11" t="s">
        <v>640</v>
      </c>
      <c r="J203" s="11"/>
      <c r="K203" s="11"/>
      <c r="L203" s="11">
        <v>2015</v>
      </c>
      <c r="M203" s="11" t="s">
        <v>1033</v>
      </c>
      <c r="N203" s="4" t="s">
        <v>848</v>
      </c>
      <c r="O203" s="4" t="s">
        <v>848</v>
      </c>
      <c r="P203" s="4" t="s">
        <v>848</v>
      </c>
      <c r="Q203" s="4" t="s">
        <v>848</v>
      </c>
      <c r="R203" s="4" t="s">
        <v>848</v>
      </c>
      <c r="S203" s="4" t="s">
        <v>848</v>
      </c>
      <c r="T203" s="4" t="s">
        <v>848</v>
      </c>
      <c r="U203" s="4" t="s">
        <v>848</v>
      </c>
      <c r="V203" s="11">
        <f t="shared" si="197"/>
        <v>0</v>
      </c>
      <c r="W203" s="11">
        <f t="shared" si="198"/>
        <v>0</v>
      </c>
      <c r="X203" s="11">
        <f t="shared" si="199"/>
        <v>0</v>
      </c>
      <c r="Y203" s="11">
        <f t="shared" si="200"/>
        <v>0</v>
      </c>
      <c r="Z203" s="11">
        <f t="shared" si="201"/>
        <v>0</v>
      </c>
      <c r="AA203" s="11">
        <f t="shared" si="202"/>
        <v>0</v>
      </c>
      <c r="AB203" s="11">
        <f t="shared" si="203"/>
        <v>0</v>
      </c>
      <c r="AC203" s="11">
        <f t="shared" si="204"/>
        <v>0</v>
      </c>
      <c r="AD203" s="8"/>
      <c r="AE203" s="17" t="s">
        <v>848</v>
      </c>
      <c r="AF203" s="17"/>
      <c r="AG203" s="17"/>
      <c r="AH203" s="17"/>
      <c r="AI203" s="17"/>
    </row>
    <row r="204" spans="2:35" s="2" customFormat="1" ht="15" customHeight="1" x14ac:dyDescent="0.3">
      <c r="B204" s="11" t="s">
        <v>664</v>
      </c>
      <c r="C204" s="11" t="s">
        <v>1529</v>
      </c>
      <c r="D204" s="12" t="s">
        <v>26</v>
      </c>
      <c r="E204" s="12" t="s">
        <v>861</v>
      </c>
      <c r="F204" s="75">
        <f t="shared" si="155"/>
        <v>1</v>
      </c>
      <c r="G204" s="4" t="s">
        <v>119</v>
      </c>
      <c r="H204" s="4" t="s">
        <v>120</v>
      </c>
      <c r="I204" s="4" t="s">
        <v>555</v>
      </c>
      <c r="J204" s="4"/>
      <c r="K204" s="4"/>
      <c r="L204" s="22" t="s">
        <v>293</v>
      </c>
      <c r="M204" s="4" t="s">
        <v>1034</v>
      </c>
      <c r="N204" s="4" t="s">
        <v>848</v>
      </c>
      <c r="O204" s="4" t="s">
        <v>848</v>
      </c>
      <c r="P204" s="4" t="s">
        <v>848</v>
      </c>
      <c r="Q204" s="4" t="s">
        <v>848</v>
      </c>
      <c r="R204" s="4" t="s">
        <v>848</v>
      </c>
      <c r="S204" s="4" t="s">
        <v>848</v>
      </c>
      <c r="T204" s="4" t="s">
        <v>848</v>
      </c>
      <c r="U204" s="4" t="s">
        <v>848</v>
      </c>
      <c r="V204" s="4">
        <f t="shared" si="197"/>
        <v>0</v>
      </c>
      <c r="W204" s="4">
        <f t="shared" si="198"/>
        <v>0</v>
      </c>
      <c r="X204" s="4">
        <f t="shared" si="199"/>
        <v>0</v>
      </c>
      <c r="Y204" s="4">
        <f t="shared" si="200"/>
        <v>0</v>
      </c>
      <c r="Z204" s="4">
        <f t="shared" si="201"/>
        <v>0</v>
      </c>
      <c r="AA204" s="4">
        <f t="shared" si="202"/>
        <v>0</v>
      </c>
      <c r="AB204" s="4">
        <f t="shared" si="203"/>
        <v>0</v>
      </c>
      <c r="AC204" s="4">
        <f t="shared" si="204"/>
        <v>0</v>
      </c>
      <c r="AD204" s="8"/>
      <c r="AE204" s="17" t="s">
        <v>848</v>
      </c>
      <c r="AF204" s="8"/>
      <c r="AG204" s="8"/>
      <c r="AH204" s="8" t="s">
        <v>1035</v>
      </c>
      <c r="AI204" s="8"/>
    </row>
    <row r="205" spans="2:35" s="2" customFormat="1" ht="15" customHeight="1" x14ac:dyDescent="0.3">
      <c r="B205" s="11" t="s">
        <v>29</v>
      </c>
      <c r="C205" s="11" t="s">
        <v>1529</v>
      </c>
      <c r="D205" s="12" t="s">
        <v>26</v>
      </c>
      <c r="E205" s="12" t="s">
        <v>861</v>
      </c>
      <c r="F205" s="75">
        <f t="shared" si="155"/>
        <v>1</v>
      </c>
      <c r="G205" s="11" t="s">
        <v>119</v>
      </c>
      <c r="H205" s="11" t="s">
        <v>120</v>
      </c>
      <c r="I205" s="11" t="s">
        <v>555</v>
      </c>
      <c r="J205" s="11"/>
      <c r="K205" s="11"/>
      <c r="L205" s="23" t="s">
        <v>293</v>
      </c>
      <c r="M205" s="11" t="s">
        <v>147</v>
      </c>
      <c r="N205" s="4" t="s">
        <v>848</v>
      </c>
      <c r="O205" s="4" t="s">
        <v>848</v>
      </c>
      <c r="P205" s="4" t="s">
        <v>848</v>
      </c>
      <c r="Q205" s="4" t="s">
        <v>848</v>
      </c>
      <c r="R205" s="4" t="s">
        <v>848</v>
      </c>
      <c r="S205" s="4" t="s">
        <v>848</v>
      </c>
      <c r="T205" s="4" t="s">
        <v>848</v>
      </c>
      <c r="U205" s="4" t="s">
        <v>848</v>
      </c>
      <c r="V205" s="11">
        <f t="shared" si="197"/>
        <v>0</v>
      </c>
      <c r="W205" s="11">
        <f t="shared" si="198"/>
        <v>0</v>
      </c>
      <c r="X205" s="11">
        <f t="shared" si="199"/>
        <v>0</v>
      </c>
      <c r="Y205" s="11">
        <f t="shared" si="200"/>
        <v>0</v>
      </c>
      <c r="Z205" s="11">
        <f t="shared" si="201"/>
        <v>0</v>
      </c>
      <c r="AA205" s="11">
        <f t="shared" si="202"/>
        <v>0</v>
      </c>
      <c r="AB205" s="11">
        <f t="shared" si="203"/>
        <v>0</v>
      </c>
      <c r="AC205" s="11">
        <f t="shared" si="204"/>
        <v>0</v>
      </c>
      <c r="AD205" s="8"/>
      <c r="AE205" s="17" t="s">
        <v>848</v>
      </c>
      <c r="AF205" s="17"/>
      <c r="AG205" s="17"/>
      <c r="AH205" s="17"/>
      <c r="AI205" s="17"/>
    </row>
    <row r="206" spans="2:35" s="2" customFormat="1" ht="15" customHeight="1" x14ac:dyDescent="0.3">
      <c r="B206" s="4" t="s">
        <v>665</v>
      </c>
      <c r="C206" s="11" t="s">
        <v>1529</v>
      </c>
      <c r="D206" s="12" t="s">
        <v>26</v>
      </c>
      <c r="E206" s="12" t="s">
        <v>861</v>
      </c>
      <c r="F206" s="75">
        <f t="shared" si="155"/>
        <v>1</v>
      </c>
      <c r="G206" s="4" t="s">
        <v>1115</v>
      </c>
      <c r="H206" s="4" t="s">
        <v>1114</v>
      </c>
      <c r="I206" s="11" t="s">
        <v>1116</v>
      </c>
      <c r="J206" s="4"/>
      <c r="K206" s="4"/>
      <c r="L206" s="22">
        <v>2010</v>
      </c>
      <c r="M206" s="4" t="s">
        <v>1037</v>
      </c>
      <c r="N206" s="4" t="s">
        <v>848</v>
      </c>
      <c r="O206" s="4" t="s">
        <v>848</v>
      </c>
      <c r="P206" s="4" t="s">
        <v>848</v>
      </c>
      <c r="Q206" s="4" t="s">
        <v>848</v>
      </c>
      <c r="R206" s="4" t="s">
        <v>848</v>
      </c>
      <c r="S206" s="4" t="s">
        <v>848</v>
      </c>
      <c r="T206" s="4" t="s">
        <v>848</v>
      </c>
      <c r="U206" s="4" t="s">
        <v>848</v>
      </c>
      <c r="V206" s="4">
        <f t="shared" si="197"/>
        <v>0</v>
      </c>
      <c r="W206" s="4">
        <f t="shared" si="198"/>
        <v>0</v>
      </c>
      <c r="X206" s="4">
        <f t="shared" si="199"/>
        <v>0</v>
      </c>
      <c r="Y206" s="4">
        <f t="shared" si="200"/>
        <v>0</v>
      </c>
      <c r="Z206" s="4">
        <f t="shared" si="201"/>
        <v>0</v>
      </c>
      <c r="AA206" s="4">
        <f t="shared" si="202"/>
        <v>0</v>
      </c>
      <c r="AB206" s="4">
        <f t="shared" si="203"/>
        <v>0</v>
      </c>
      <c r="AC206" s="4">
        <f t="shared" si="204"/>
        <v>0</v>
      </c>
      <c r="AD206" s="8"/>
      <c r="AE206" s="8" t="s">
        <v>879</v>
      </c>
      <c r="AF206" s="8"/>
      <c r="AG206" s="8"/>
      <c r="AH206" s="8"/>
      <c r="AI206" s="8"/>
    </row>
    <row r="207" spans="2:35" s="2" customFormat="1" ht="15" customHeight="1" x14ac:dyDescent="0.3">
      <c r="B207" s="4" t="s">
        <v>666</v>
      </c>
      <c r="C207" s="11" t="s">
        <v>1529</v>
      </c>
      <c r="D207" s="12" t="s">
        <v>26</v>
      </c>
      <c r="E207" s="12" t="s">
        <v>861</v>
      </c>
      <c r="F207" s="75">
        <f t="shared" si="155"/>
        <v>1</v>
      </c>
      <c r="G207" s="11" t="s">
        <v>119</v>
      </c>
      <c r="H207" s="4" t="s">
        <v>1220</v>
      </c>
      <c r="I207" s="4" t="s">
        <v>641</v>
      </c>
      <c r="J207" s="4"/>
      <c r="K207" s="4"/>
      <c r="L207" s="22"/>
      <c r="M207" s="4" t="s">
        <v>1038</v>
      </c>
      <c r="N207" s="4" t="s">
        <v>848</v>
      </c>
      <c r="O207" s="4" t="s">
        <v>848</v>
      </c>
      <c r="P207" s="4" t="s">
        <v>848</v>
      </c>
      <c r="Q207" s="4" t="s">
        <v>848</v>
      </c>
      <c r="R207" s="4" t="s">
        <v>848</v>
      </c>
      <c r="S207" s="4" t="s">
        <v>848</v>
      </c>
      <c r="T207" s="4" t="s">
        <v>848</v>
      </c>
      <c r="U207" s="4" t="s">
        <v>848</v>
      </c>
      <c r="V207" s="4">
        <f t="shared" si="197"/>
        <v>0</v>
      </c>
      <c r="W207" s="4">
        <f t="shared" si="198"/>
        <v>0</v>
      </c>
      <c r="X207" s="4">
        <f t="shared" si="199"/>
        <v>0</v>
      </c>
      <c r="Y207" s="4">
        <f t="shared" si="200"/>
        <v>0</v>
      </c>
      <c r="Z207" s="4">
        <f t="shared" si="201"/>
        <v>0</v>
      </c>
      <c r="AA207" s="4">
        <f t="shared" si="202"/>
        <v>0</v>
      </c>
      <c r="AB207" s="4">
        <f t="shared" si="203"/>
        <v>0</v>
      </c>
      <c r="AC207" s="4">
        <f t="shared" si="204"/>
        <v>0</v>
      </c>
      <c r="AD207" s="8"/>
      <c r="AE207" s="8" t="s">
        <v>879</v>
      </c>
      <c r="AF207" s="8"/>
      <c r="AG207" s="8"/>
      <c r="AH207" s="8"/>
      <c r="AI207" s="8"/>
    </row>
    <row r="208" spans="2:35" s="2" customFormat="1" ht="15" customHeight="1" x14ac:dyDescent="0.3">
      <c r="B208" s="4" t="s">
        <v>667</v>
      </c>
      <c r="C208" s="11" t="s">
        <v>1529</v>
      </c>
      <c r="D208" s="12" t="s">
        <v>26</v>
      </c>
      <c r="E208" s="12" t="s">
        <v>861</v>
      </c>
      <c r="F208" s="75">
        <f t="shared" si="155"/>
        <v>1</v>
      </c>
      <c r="G208" s="4" t="s">
        <v>119</v>
      </c>
      <c r="H208" s="4" t="s">
        <v>120</v>
      </c>
      <c r="I208" s="4" t="s">
        <v>555</v>
      </c>
      <c r="J208" s="4"/>
      <c r="K208" s="4"/>
      <c r="L208" s="22"/>
      <c r="M208" s="4" t="s">
        <v>1039</v>
      </c>
      <c r="N208" s="4" t="s">
        <v>848</v>
      </c>
      <c r="O208" s="4" t="s">
        <v>848</v>
      </c>
      <c r="P208" s="4" t="s">
        <v>848</v>
      </c>
      <c r="Q208" s="4" t="s">
        <v>848</v>
      </c>
      <c r="R208" s="4" t="s">
        <v>848</v>
      </c>
      <c r="S208" s="4" t="s">
        <v>848</v>
      </c>
      <c r="T208" s="4" t="s">
        <v>848</v>
      </c>
      <c r="U208" s="4" t="s">
        <v>848</v>
      </c>
      <c r="V208" s="4">
        <f t="shared" si="197"/>
        <v>0</v>
      </c>
      <c r="W208" s="4">
        <f t="shared" si="198"/>
        <v>0</v>
      </c>
      <c r="X208" s="4">
        <f t="shared" si="199"/>
        <v>0</v>
      </c>
      <c r="Y208" s="4">
        <f t="shared" si="200"/>
        <v>0</v>
      </c>
      <c r="Z208" s="4">
        <f t="shared" si="201"/>
        <v>0</v>
      </c>
      <c r="AA208" s="4">
        <f t="shared" si="202"/>
        <v>0</v>
      </c>
      <c r="AB208" s="4">
        <f t="shared" si="203"/>
        <v>0</v>
      </c>
      <c r="AC208" s="4">
        <f t="shared" si="204"/>
        <v>0</v>
      </c>
      <c r="AD208" s="8"/>
      <c r="AE208" s="8" t="s">
        <v>879</v>
      </c>
      <c r="AF208" s="8"/>
      <c r="AG208" s="8"/>
      <c r="AH208" s="8" t="s">
        <v>1036</v>
      </c>
      <c r="AI208" s="8"/>
    </row>
    <row r="209" spans="1:35" s="2" customFormat="1" ht="15" customHeight="1" x14ac:dyDescent="0.3">
      <c r="B209" s="4" t="s">
        <v>754</v>
      </c>
      <c r="C209" s="11" t="s">
        <v>1529</v>
      </c>
      <c r="D209" s="12" t="s">
        <v>26</v>
      </c>
      <c r="E209" s="12" t="s">
        <v>861</v>
      </c>
      <c r="F209" s="75">
        <f t="shared" si="155"/>
        <v>1</v>
      </c>
      <c r="G209" s="4" t="s">
        <v>69</v>
      </c>
      <c r="H209" s="4" t="s">
        <v>121</v>
      </c>
      <c r="I209" s="4" t="s">
        <v>555</v>
      </c>
      <c r="J209" s="4"/>
      <c r="K209" s="4"/>
      <c r="L209" s="22">
        <v>2014</v>
      </c>
      <c r="M209" s="4" t="s">
        <v>1040</v>
      </c>
      <c r="N209" s="4" t="s">
        <v>848</v>
      </c>
      <c r="O209" s="4" t="s">
        <v>848</v>
      </c>
      <c r="P209" s="4" t="s">
        <v>695</v>
      </c>
      <c r="Q209" s="4" t="s">
        <v>848</v>
      </c>
      <c r="R209" s="4" t="s">
        <v>695</v>
      </c>
      <c r="S209" s="4" t="s">
        <v>695</v>
      </c>
      <c r="T209" s="4" t="s">
        <v>848</v>
      </c>
      <c r="U209" s="4" t="s">
        <v>848</v>
      </c>
      <c r="V209" s="4">
        <f t="shared" ref="V209:V235" si="213">IF(N209="Yes",1,0)</f>
        <v>0</v>
      </c>
      <c r="W209" s="4">
        <f t="shared" ref="W209:W235" si="214">IF(O209="Yes",1,0)</f>
        <v>0</v>
      </c>
      <c r="X209" s="4">
        <f t="shared" ref="X209:X235" si="215">IF(P209="Yes",1,0)</f>
        <v>1</v>
      </c>
      <c r="Y209" s="4">
        <f t="shared" ref="Y209:Y235" si="216">IF(Q209="Yes",1,0)</f>
        <v>0</v>
      </c>
      <c r="Z209" s="4">
        <f t="shared" ref="Z209:Z235" si="217">IF(R209="Yes",1,0)</f>
        <v>1</v>
      </c>
      <c r="AA209" s="4">
        <f t="shared" ref="AA209:AA235" si="218">IF(S209="Yes",1,0)</f>
        <v>1</v>
      </c>
      <c r="AB209" s="4">
        <f t="shared" ref="AB209:AB235" si="219">IF(T209="Yes",1,0)</f>
        <v>0</v>
      </c>
      <c r="AC209" s="4">
        <f t="shared" ref="AC209:AC235" si="220">IF(U209="Yes",1,0)</f>
        <v>0</v>
      </c>
      <c r="AD209" s="8"/>
      <c r="AE209" s="8" t="s">
        <v>879</v>
      </c>
      <c r="AF209" s="8"/>
      <c r="AG209" s="8"/>
      <c r="AH209" s="8"/>
      <c r="AI209" s="8"/>
    </row>
    <row r="210" spans="1:35" s="2" customFormat="1" ht="15" customHeight="1" x14ac:dyDescent="0.3">
      <c r="B210" s="4" t="s">
        <v>803</v>
      </c>
      <c r="C210" s="11" t="s">
        <v>1529</v>
      </c>
      <c r="D210" s="5" t="s">
        <v>26</v>
      </c>
      <c r="E210" s="12" t="s">
        <v>861</v>
      </c>
      <c r="F210" s="75">
        <f t="shared" ref="F210:F255" si="221">IF(E210="Alive",1,0)</f>
        <v>1</v>
      </c>
      <c r="G210" s="6" t="s">
        <v>142</v>
      </c>
      <c r="H210" s="4" t="s">
        <v>143</v>
      </c>
      <c r="I210" s="4" t="s">
        <v>515</v>
      </c>
      <c r="J210" s="4" t="s">
        <v>940</v>
      </c>
      <c r="K210" s="4"/>
      <c r="L210" s="4">
        <v>2018</v>
      </c>
      <c r="M210" s="4" t="s">
        <v>804</v>
      </c>
      <c r="N210" s="4" t="s">
        <v>848</v>
      </c>
      <c r="O210" s="4" t="s">
        <v>848</v>
      </c>
      <c r="P210" s="4" t="s">
        <v>848</v>
      </c>
      <c r="Q210" s="4" t="s">
        <v>848</v>
      </c>
      <c r="R210" s="4" t="s">
        <v>848</v>
      </c>
      <c r="S210" s="4" t="s">
        <v>848</v>
      </c>
      <c r="T210" s="4" t="s">
        <v>695</v>
      </c>
      <c r="U210" s="4" t="s">
        <v>848</v>
      </c>
      <c r="V210" s="11">
        <f t="shared" si="213"/>
        <v>0</v>
      </c>
      <c r="W210" s="11">
        <f t="shared" si="214"/>
        <v>0</v>
      </c>
      <c r="X210" s="11">
        <f t="shared" si="215"/>
        <v>0</v>
      </c>
      <c r="Y210" s="11">
        <f t="shared" si="216"/>
        <v>0</v>
      </c>
      <c r="Z210" s="11">
        <f t="shared" si="217"/>
        <v>0</v>
      </c>
      <c r="AA210" s="11">
        <f t="shared" si="218"/>
        <v>0</v>
      </c>
      <c r="AB210" s="11">
        <f t="shared" si="219"/>
        <v>1</v>
      </c>
      <c r="AC210" s="11">
        <f t="shared" si="220"/>
        <v>0</v>
      </c>
      <c r="AD210" s="8"/>
      <c r="AE210" s="8" t="s">
        <v>879</v>
      </c>
      <c r="AF210" s="8"/>
      <c r="AG210" s="8"/>
      <c r="AH210" s="8"/>
      <c r="AI210" s="8"/>
    </row>
    <row r="211" spans="1:35" s="2" customFormat="1" ht="15" customHeight="1" x14ac:dyDescent="0.3">
      <c r="B211" s="4" t="s">
        <v>27</v>
      </c>
      <c r="C211" s="11" t="s">
        <v>1529</v>
      </c>
      <c r="D211" s="5" t="s">
        <v>26</v>
      </c>
      <c r="E211" s="12" t="s">
        <v>861</v>
      </c>
      <c r="F211" s="75">
        <f t="shared" si="221"/>
        <v>1</v>
      </c>
      <c r="G211" s="6" t="s">
        <v>69</v>
      </c>
      <c r="H211" s="4" t="s">
        <v>70</v>
      </c>
      <c r="I211" s="4" t="s">
        <v>515</v>
      </c>
      <c r="J211" s="4" t="s">
        <v>940</v>
      </c>
      <c r="K211" s="4"/>
      <c r="L211" s="4">
        <v>2012</v>
      </c>
      <c r="M211" s="4" t="s">
        <v>148</v>
      </c>
      <c r="N211" s="4" t="s">
        <v>848</v>
      </c>
      <c r="O211" s="4" t="s">
        <v>848</v>
      </c>
      <c r="P211" s="4" t="s">
        <v>848</v>
      </c>
      <c r="Q211" s="4" t="s">
        <v>848</v>
      </c>
      <c r="R211" s="4" t="s">
        <v>695</v>
      </c>
      <c r="S211" s="4" t="s">
        <v>848</v>
      </c>
      <c r="T211" s="4" t="s">
        <v>848</v>
      </c>
      <c r="U211" s="4" t="s">
        <v>848</v>
      </c>
      <c r="V211" s="4">
        <f t="shared" si="213"/>
        <v>0</v>
      </c>
      <c r="W211" s="4">
        <f t="shared" si="214"/>
        <v>0</v>
      </c>
      <c r="X211" s="4">
        <f t="shared" si="215"/>
        <v>0</v>
      </c>
      <c r="Y211" s="4">
        <f t="shared" si="216"/>
        <v>0</v>
      </c>
      <c r="Z211" s="4">
        <f t="shared" si="217"/>
        <v>1</v>
      </c>
      <c r="AA211" s="4">
        <f t="shared" si="218"/>
        <v>0</v>
      </c>
      <c r="AB211" s="4">
        <f t="shared" si="219"/>
        <v>0</v>
      </c>
      <c r="AC211" s="4">
        <f t="shared" si="220"/>
        <v>0</v>
      </c>
      <c r="AD211" s="8"/>
      <c r="AE211" s="8" t="s">
        <v>879</v>
      </c>
      <c r="AF211" s="8"/>
      <c r="AG211" s="8"/>
      <c r="AH211" s="8"/>
      <c r="AI211" s="8"/>
    </row>
    <row r="212" spans="1:35" s="2" customFormat="1" ht="15" customHeight="1" x14ac:dyDescent="0.3">
      <c r="B212" s="4" t="s">
        <v>39</v>
      </c>
      <c r="C212" s="11" t="s">
        <v>1529</v>
      </c>
      <c r="D212" s="5" t="s">
        <v>26</v>
      </c>
      <c r="E212" s="12" t="s">
        <v>861</v>
      </c>
      <c r="F212" s="75">
        <f t="shared" si="221"/>
        <v>1</v>
      </c>
      <c r="G212" s="4" t="s">
        <v>119</v>
      </c>
      <c r="H212" s="4" t="s">
        <v>120</v>
      </c>
      <c r="I212" s="4" t="s">
        <v>555</v>
      </c>
      <c r="J212" s="4"/>
      <c r="K212" s="4"/>
      <c r="L212" s="4">
        <v>2001</v>
      </c>
      <c r="M212" s="4" t="s">
        <v>149</v>
      </c>
      <c r="N212" s="4" t="s">
        <v>848</v>
      </c>
      <c r="O212" s="4" t="s">
        <v>848</v>
      </c>
      <c r="P212" s="4" t="s">
        <v>848</v>
      </c>
      <c r="Q212" s="4" t="s">
        <v>848</v>
      </c>
      <c r="R212" s="4" t="s">
        <v>848</v>
      </c>
      <c r="S212" s="4" t="s">
        <v>848</v>
      </c>
      <c r="T212" s="4" t="s">
        <v>848</v>
      </c>
      <c r="U212" s="4" t="s">
        <v>848</v>
      </c>
      <c r="V212" s="4">
        <f t="shared" si="213"/>
        <v>0</v>
      </c>
      <c r="W212" s="4">
        <f t="shared" si="214"/>
        <v>0</v>
      </c>
      <c r="X212" s="4">
        <f t="shared" si="215"/>
        <v>0</v>
      </c>
      <c r="Y212" s="4">
        <f t="shared" si="216"/>
        <v>0</v>
      </c>
      <c r="Z212" s="4">
        <f t="shared" si="217"/>
        <v>0</v>
      </c>
      <c r="AA212" s="4">
        <f t="shared" si="218"/>
        <v>0</v>
      </c>
      <c r="AB212" s="4">
        <f t="shared" si="219"/>
        <v>0</v>
      </c>
      <c r="AC212" s="4">
        <f t="shared" si="220"/>
        <v>0</v>
      </c>
      <c r="AD212" s="8"/>
      <c r="AE212" s="8" t="s">
        <v>879</v>
      </c>
      <c r="AF212" s="8"/>
      <c r="AG212" s="8"/>
      <c r="AH212" s="8"/>
      <c r="AI212" s="8"/>
    </row>
    <row r="213" spans="1:35" s="2" customFormat="1" ht="15" customHeight="1" x14ac:dyDescent="0.3">
      <c r="B213" s="4" t="s">
        <v>215</v>
      </c>
      <c r="C213" s="11" t="s">
        <v>1529</v>
      </c>
      <c r="D213" s="5" t="s">
        <v>26</v>
      </c>
      <c r="E213" s="12" t="s">
        <v>861</v>
      </c>
      <c r="F213" s="75">
        <f t="shared" si="221"/>
        <v>1</v>
      </c>
      <c r="G213" s="4" t="s">
        <v>123</v>
      </c>
      <c r="H213" s="13" t="s">
        <v>1476</v>
      </c>
      <c r="I213" s="4" t="s">
        <v>515</v>
      </c>
      <c r="J213" s="4" t="s">
        <v>940</v>
      </c>
      <c r="K213" s="4"/>
      <c r="L213" s="4">
        <v>2014</v>
      </c>
      <c r="M213" s="4" t="s">
        <v>230</v>
      </c>
      <c r="N213" s="4" t="s">
        <v>848</v>
      </c>
      <c r="O213" s="4" t="s">
        <v>848</v>
      </c>
      <c r="P213" s="4" t="s">
        <v>848</v>
      </c>
      <c r="Q213" s="4" t="s">
        <v>848</v>
      </c>
      <c r="R213" s="4" t="s">
        <v>848</v>
      </c>
      <c r="S213" s="4" t="s">
        <v>848</v>
      </c>
      <c r="T213" s="4" t="s">
        <v>695</v>
      </c>
      <c r="U213" s="4" t="s">
        <v>848</v>
      </c>
      <c r="V213" s="4">
        <f t="shared" si="213"/>
        <v>0</v>
      </c>
      <c r="W213" s="4">
        <f t="shared" si="214"/>
        <v>0</v>
      </c>
      <c r="X213" s="4">
        <f t="shared" si="215"/>
        <v>0</v>
      </c>
      <c r="Y213" s="4">
        <f t="shared" si="216"/>
        <v>0</v>
      </c>
      <c r="Z213" s="4">
        <f t="shared" si="217"/>
        <v>0</v>
      </c>
      <c r="AA213" s="4">
        <f t="shared" si="218"/>
        <v>0</v>
      </c>
      <c r="AB213" s="4">
        <f t="shared" si="219"/>
        <v>1</v>
      </c>
      <c r="AC213" s="4">
        <f t="shared" si="220"/>
        <v>0</v>
      </c>
      <c r="AD213" s="8"/>
      <c r="AE213" s="8" t="s">
        <v>879</v>
      </c>
      <c r="AF213" s="8"/>
      <c r="AG213" s="8"/>
      <c r="AH213" s="8"/>
      <c r="AI213" s="8"/>
    </row>
    <row r="214" spans="1:35" s="2" customFormat="1" ht="15" customHeight="1" x14ac:dyDescent="0.3">
      <c r="B214" s="4" t="s">
        <v>726</v>
      </c>
      <c r="C214" s="11" t="s">
        <v>1529</v>
      </c>
      <c r="D214" s="5" t="s">
        <v>26</v>
      </c>
      <c r="E214" s="5" t="s">
        <v>861</v>
      </c>
      <c r="F214" s="75">
        <f t="shared" si="221"/>
        <v>1</v>
      </c>
      <c r="G214" s="4" t="s">
        <v>123</v>
      </c>
      <c r="H214" s="13" t="s">
        <v>1476</v>
      </c>
      <c r="I214" s="4" t="s">
        <v>555</v>
      </c>
      <c r="J214" s="4"/>
      <c r="K214" s="4"/>
      <c r="L214" s="4">
        <v>2018</v>
      </c>
      <c r="M214" s="4" t="s">
        <v>1043</v>
      </c>
      <c r="N214" s="4" t="s">
        <v>848</v>
      </c>
      <c r="O214" s="4" t="s">
        <v>848</v>
      </c>
      <c r="P214" s="4" t="s">
        <v>848</v>
      </c>
      <c r="Q214" s="4" t="s">
        <v>848</v>
      </c>
      <c r="R214" s="4" t="s">
        <v>848</v>
      </c>
      <c r="S214" s="4" t="s">
        <v>848</v>
      </c>
      <c r="T214" s="4" t="s">
        <v>848</v>
      </c>
      <c r="U214" s="4" t="s">
        <v>848</v>
      </c>
      <c r="V214" s="4">
        <f t="shared" si="213"/>
        <v>0</v>
      </c>
      <c r="W214" s="4">
        <f t="shared" si="214"/>
        <v>0</v>
      </c>
      <c r="X214" s="4">
        <f t="shared" si="215"/>
        <v>0</v>
      </c>
      <c r="Y214" s="4">
        <f t="shared" si="216"/>
        <v>0</v>
      </c>
      <c r="Z214" s="4">
        <f t="shared" si="217"/>
        <v>0</v>
      </c>
      <c r="AA214" s="4">
        <f t="shared" si="218"/>
        <v>0</v>
      </c>
      <c r="AB214" s="4">
        <f t="shared" si="219"/>
        <v>0</v>
      </c>
      <c r="AC214" s="4">
        <f t="shared" si="220"/>
        <v>0</v>
      </c>
      <c r="AD214" s="8"/>
      <c r="AE214" s="8" t="s">
        <v>879</v>
      </c>
      <c r="AF214" s="8"/>
      <c r="AG214" s="8"/>
      <c r="AH214" s="8"/>
      <c r="AI214" s="8"/>
    </row>
    <row r="215" spans="1:35" s="2" customFormat="1" ht="15" customHeight="1" x14ac:dyDescent="0.3">
      <c r="B215" s="4" t="s">
        <v>431</v>
      </c>
      <c r="C215" s="11" t="s">
        <v>1529</v>
      </c>
      <c r="D215" s="5" t="s">
        <v>26</v>
      </c>
      <c r="E215" s="5" t="s">
        <v>861</v>
      </c>
      <c r="F215" s="75">
        <f t="shared" si="221"/>
        <v>1</v>
      </c>
      <c r="G215" s="4" t="s">
        <v>119</v>
      </c>
      <c r="H215" s="4" t="s">
        <v>120</v>
      </c>
      <c r="I215" s="4" t="s">
        <v>555</v>
      </c>
      <c r="J215" s="4"/>
      <c r="K215" s="4"/>
      <c r="L215" s="4">
        <v>2001</v>
      </c>
      <c r="M215" s="4" t="s">
        <v>358</v>
      </c>
      <c r="N215" s="4" t="s">
        <v>848</v>
      </c>
      <c r="O215" s="4" t="s">
        <v>848</v>
      </c>
      <c r="P215" s="4" t="s">
        <v>848</v>
      </c>
      <c r="Q215" s="4" t="s">
        <v>848</v>
      </c>
      <c r="R215" s="4" t="s">
        <v>848</v>
      </c>
      <c r="S215" s="4" t="s">
        <v>848</v>
      </c>
      <c r="T215" s="4" t="s">
        <v>848</v>
      </c>
      <c r="U215" s="4" t="s">
        <v>848</v>
      </c>
      <c r="V215" s="4">
        <f t="shared" si="213"/>
        <v>0</v>
      </c>
      <c r="W215" s="4">
        <f t="shared" si="214"/>
        <v>0</v>
      </c>
      <c r="X215" s="4">
        <f t="shared" si="215"/>
        <v>0</v>
      </c>
      <c r="Y215" s="4">
        <f t="shared" si="216"/>
        <v>0</v>
      </c>
      <c r="Z215" s="4">
        <f t="shared" si="217"/>
        <v>0</v>
      </c>
      <c r="AA215" s="4">
        <f t="shared" si="218"/>
        <v>0</v>
      </c>
      <c r="AB215" s="4">
        <f t="shared" si="219"/>
        <v>0</v>
      </c>
      <c r="AC215" s="4">
        <f t="shared" si="220"/>
        <v>0</v>
      </c>
      <c r="AD215" s="8"/>
      <c r="AE215" s="8" t="s">
        <v>848</v>
      </c>
      <c r="AF215" s="8"/>
      <c r="AG215" s="8"/>
      <c r="AH215" s="8" t="s">
        <v>590</v>
      </c>
      <c r="AI215" s="8"/>
    </row>
    <row r="216" spans="1:35" s="2" customFormat="1" ht="15" customHeight="1" x14ac:dyDescent="0.3">
      <c r="B216" s="4" t="s">
        <v>105</v>
      </c>
      <c r="C216" s="11" t="s">
        <v>1529</v>
      </c>
      <c r="D216" s="5" t="s">
        <v>26</v>
      </c>
      <c r="E216" s="5" t="s">
        <v>861</v>
      </c>
      <c r="F216" s="75">
        <f t="shared" si="221"/>
        <v>1</v>
      </c>
      <c r="G216" s="6" t="s">
        <v>19</v>
      </c>
      <c r="H216" s="4" t="s">
        <v>438</v>
      </c>
      <c r="I216" s="4" t="s">
        <v>555</v>
      </c>
      <c r="J216" s="4"/>
      <c r="K216" s="4"/>
      <c r="L216" s="4">
        <v>2015</v>
      </c>
      <c r="M216" s="4" t="s">
        <v>106</v>
      </c>
      <c r="N216" s="4" t="s">
        <v>848</v>
      </c>
      <c r="O216" s="4" t="s">
        <v>695</v>
      </c>
      <c r="P216" s="4" t="s">
        <v>695</v>
      </c>
      <c r="Q216" s="4" t="s">
        <v>848</v>
      </c>
      <c r="R216" s="4" t="s">
        <v>695</v>
      </c>
      <c r="S216" s="4" t="s">
        <v>695</v>
      </c>
      <c r="T216" s="4" t="s">
        <v>695</v>
      </c>
      <c r="U216" s="4" t="s">
        <v>848</v>
      </c>
      <c r="V216" s="4">
        <f t="shared" si="213"/>
        <v>0</v>
      </c>
      <c r="W216" s="4">
        <f t="shared" si="214"/>
        <v>1</v>
      </c>
      <c r="X216" s="4">
        <f t="shared" si="215"/>
        <v>1</v>
      </c>
      <c r="Y216" s="4">
        <f t="shared" si="216"/>
        <v>0</v>
      </c>
      <c r="Z216" s="4">
        <f t="shared" si="217"/>
        <v>1</v>
      </c>
      <c r="AA216" s="4">
        <f t="shared" si="218"/>
        <v>1</v>
      </c>
      <c r="AB216" s="4">
        <f t="shared" si="219"/>
        <v>1</v>
      </c>
      <c r="AC216" s="4">
        <f t="shared" si="220"/>
        <v>0</v>
      </c>
      <c r="AD216" s="8"/>
      <c r="AE216" s="8" t="s">
        <v>848</v>
      </c>
      <c r="AF216" s="8"/>
      <c r="AG216" s="8"/>
      <c r="AH216" s="8"/>
      <c r="AI216" s="8"/>
    </row>
    <row r="217" spans="1:35" s="2" customFormat="1" ht="15" customHeight="1" x14ac:dyDescent="0.3">
      <c r="B217" s="4" t="s">
        <v>621</v>
      </c>
      <c r="C217" s="11" t="s">
        <v>1529</v>
      </c>
      <c r="D217" s="5" t="s">
        <v>26</v>
      </c>
      <c r="E217" s="5" t="s">
        <v>861</v>
      </c>
      <c r="F217" s="75">
        <f t="shared" si="221"/>
        <v>1</v>
      </c>
      <c r="G217" s="6" t="s">
        <v>142</v>
      </c>
      <c r="H217" s="4" t="s">
        <v>143</v>
      </c>
      <c r="I217" s="4" t="s">
        <v>556</v>
      </c>
      <c r="J217" s="4"/>
      <c r="K217" s="4"/>
      <c r="L217" s="4">
        <v>2012</v>
      </c>
      <c r="M217" s="4" t="s">
        <v>622</v>
      </c>
      <c r="N217" s="4" t="s">
        <v>848</v>
      </c>
      <c r="O217" s="4" t="s">
        <v>848</v>
      </c>
      <c r="P217" s="4" t="s">
        <v>848</v>
      </c>
      <c r="Q217" s="4" t="s">
        <v>848</v>
      </c>
      <c r="R217" s="4" t="s">
        <v>848</v>
      </c>
      <c r="S217" s="4" t="s">
        <v>848</v>
      </c>
      <c r="T217" s="4" t="s">
        <v>848</v>
      </c>
      <c r="U217" s="4" t="s">
        <v>848</v>
      </c>
      <c r="V217" s="4">
        <f t="shared" si="213"/>
        <v>0</v>
      </c>
      <c r="W217" s="4">
        <f t="shared" si="214"/>
        <v>0</v>
      </c>
      <c r="X217" s="4">
        <f t="shared" si="215"/>
        <v>0</v>
      </c>
      <c r="Y217" s="4">
        <f t="shared" si="216"/>
        <v>0</v>
      </c>
      <c r="Z217" s="4">
        <f t="shared" si="217"/>
        <v>0</v>
      </c>
      <c r="AA217" s="4">
        <f t="shared" si="218"/>
        <v>0</v>
      </c>
      <c r="AB217" s="4">
        <f t="shared" si="219"/>
        <v>0</v>
      </c>
      <c r="AC217" s="4">
        <f t="shared" si="220"/>
        <v>0</v>
      </c>
      <c r="AD217" s="8"/>
      <c r="AE217" s="8" t="s">
        <v>879</v>
      </c>
      <c r="AF217" s="8"/>
      <c r="AG217" s="8"/>
      <c r="AH217" s="8"/>
      <c r="AI217" s="8"/>
    </row>
    <row r="218" spans="1:35" s="2" customFormat="1" ht="15" customHeight="1" x14ac:dyDescent="0.3">
      <c r="B218" s="4" t="s">
        <v>805</v>
      </c>
      <c r="C218" s="11" t="s">
        <v>1529</v>
      </c>
      <c r="D218" s="5" t="s">
        <v>26</v>
      </c>
      <c r="E218" s="5" t="s">
        <v>861</v>
      </c>
      <c r="F218" s="75">
        <f t="shared" si="221"/>
        <v>1</v>
      </c>
      <c r="G218" s="6" t="s">
        <v>142</v>
      </c>
      <c r="H218" s="4" t="s">
        <v>143</v>
      </c>
      <c r="I218" s="4" t="s">
        <v>515</v>
      </c>
      <c r="J218" s="4" t="s">
        <v>940</v>
      </c>
      <c r="K218" s="4"/>
      <c r="L218" s="4"/>
      <c r="M218" s="4" t="s">
        <v>806</v>
      </c>
      <c r="N218" s="4" t="s">
        <v>848</v>
      </c>
      <c r="O218" s="4" t="s">
        <v>848</v>
      </c>
      <c r="P218" s="4" t="s">
        <v>848</v>
      </c>
      <c r="Q218" s="4" t="s">
        <v>848</v>
      </c>
      <c r="R218" s="4" t="s">
        <v>848</v>
      </c>
      <c r="S218" s="4" t="s">
        <v>848</v>
      </c>
      <c r="T218" s="4" t="s">
        <v>848</v>
      </c>
      <c r="U218" s="4" t="s">
        <v>848</v>
      </c>
      <c r="V218" s="4">
        <f t="shared" si="213"/>
        <v>0</v>
      </c>
      <c r="W218" s="4">
        <f t="shared" si="214"/>
        <v>0</v>
      </c>
      <c r="X218" s="4">
        <f t="shared" si="215"/>
        <v>0</v>
      </c>
      <c r="Y218" s="4">
        <f t="shared" si="216"/>
        <v>0</v>
      </c>
      <c r="Z218" s="4">
        <f t="shared" si="217"/>
        <v>0</v>
      </c>
      <c r="AA218" s="4">
        <f t="shared" si="218"/>
        <v>0</v>
      </c>
      <c r="AB218" s="4">
        <f t="shared" si="219"/>
        <v>0</v>
      </c>
      <c r="AC218" s="4">
        <f t="shared" si="220"/>
        <v>0</v>
      </c>
      <c r="AD218" s="8"/>
      <c r="AE218" s="8" t="s">
        <v>879</v>
      </c>
      <c r="AF218" s="8"/>
      <c r="AG218" s="8"/>
      <c r="AH218" s="8"/>
      <c r="AI218" s="8"/>
    </row>
    <row r="219" spans="1:35" s="2" customFormat="1" ht="15" customHeight="1" x14ac:dyDescent="0.3">
      <c r="B219" s="4" t="s">
        <v>541</v>
      </c>
      <c r="C219" s="11" t="s">
        <v>1529</v>
      </c>
      <c r="D219" s="5" t="s">
        <v>26</v>
      </c>
      <c r="E219" s="5" t="s">
        <v>861</v>
      </c>
      <c r="F219" s="75">
        <f t="shared" si="221"/>
        <v>1</v>
      </c>
      <c r="G219" s="4" t="s">
        <v>69</v>
      </c>
      <c r="H219" s="4" t="s">
        <v>122</v>
      </c>
      <c r="I219" s="4" t="s">
        <v>515</v>
      </c>
      <c r="J219" s="4" t="s">
        <v>941</v>
      </c>
      <c r="K219" s="4"/>
      <c r="L219" s="4">
        <v>2010</v>
      </c>
      <c r="M219" s="4" t="s">
        <v>317</v>
      </c>
      <c r="N219" s="4" t="s">
        <v>695</v>
      </c>
      <c r="O219" s="4" t="s">
        <v>848</v>
      </c>
      <c r="P219" s="4" t="s">
        <v>848</v>
      </c>
      <c r="Q219" s="4" t="s">
        <v>848</v>
      </c>
      <c r="R219" s="4" t="s">
        <v>695</v>
      </c>
      <c r="S219" s="4" t="s">
        <v>848</v>
      </c>
      <c r="T219" s="4" t="s">
        <v>695</v>
      </c>
      <c r="U219" s="4" t="s">
        <v>848</v>
      </c>
      <c r="V219" s="4">
        <f t="shared" si="213"/>
        <v>1</v>
      </c>
      <c r="W219" s="4">
        <f t="shared" si="214"/>
        <v>0</v>
      </c>
      <c r="X219" s="4">
        <f t="shared" si="215"/>
        <v>0</v>
      </c>
      <c r="Y219" s="4">
        <f t="shared" si="216"/>
        <v>0</v>
      </c>
      <c r="Z219" s="4">
        <f t="shared" si="217"/>
        <v>1</v>
      </c>
      <c r="AA219" s="4">
        <f t="shared" si="218"/>
        <v>0</v>
      </c>
      <c r="AB219" s="4">
        <f t="shared" si="219"/>
        <v>1</v>
      </c>
      <c r="AC219" s="4">
        <f t="shared" si="220"/>
        <v>0</v>
      </c>
      <c r="AD219" s="8"/>
      <c r="AE219" s="8" t="s">
        <v>879</v>
      </c>
      <c r="AF219" s="8" t="s">
        <v>1224</v>
      </c>
      <c r="AG219" s="8"/>
      <c r="AH219" s="8"/>
      <c r="AI219" s="8"/>
    </row>
    <row r="220" spans="1:35" s="2" customFormat="1" ht="15" customHeight="1" x14ac:dyDescent="0.3">
      <c r="B220" s="4" t="s">
        <v>704</v>
      </c>
      <c r="C220" s="11" t="s">
        <v>1529</v>
      </c>
      <c r="D220" s="5" t="s">
        <v>26</v>
      </c>
      <c r="E220" s="5" t="s">
        <v>861</v>
      </c>
      <c r="F220" s="75">
        <f t="shared" si="221"/>
        <v>1</v>
      </c>
      <c r="G220" s="4" t="s">
        <v>123</v>
      </c>
      <c r="H220" s="4" t="s">
        <v>124</v>
      </c>
      <c r="I220" s="4" t="s">
        <v>555</v>
      </c>
      <c r="J220" s="4"/>
      <c r="K220" s="4"/>
      <c r="L220" s="4"/>
      <c r="M220" s="4" t="s">
        <v>1044</v>
      </c>
      <c r="N220" s="4" t="s">
        <v>848</v>
      </c>
      <c r="O220" s="4" t="s">
        <v>848</v>
      </c>
      <c r="P220" s="4" t="s">
        <v>848</v>
      </c>
      <c r="Q220" s="4" t="s">
        <v>848</v>
      </c>
      <c r="R220" s="4" t="s">
        <v>695</v>
      </c>
      <c r="S220" s="4" t="s">
        <v>848</v>
      </c>
      <c r="T220" s="4" t="s">
        <v>848</v>
      </c>
      <c r="U220" s="4" t="s">
        <v>848</v>
      </c>
      <c r="V220" s="4">
        <f t="shared" si="213"/>
        <v>0</v>
      </c>
      <c r="W220" s="4">
        <f t="shared" si="214"/>
        <v>0</v>
      </c>
      <c r="X220" s="4">
        <f t="shared" si="215"/>
        <v>0</v>
      </c>
      <c r="Y220" s="4">
        <f t="shared" si="216"/>
        <v>0</v>
      </c>
      <c r="Z220" s="4">
        <f t="shared" si="217"/>
        <v>1</v>
      </c>
      <c r="AA220" s="4">
        <f t="shared" si="218"/>
        <v>0</v>
      </c>
      <c r="AB220" s="4">
        <f t="shared" si="219"/>
        <v>0</v>
      </c>
      <c r="AC220" s="4">
        <f t="shared" si="220"/>
        <v>0</v>
      </c>
      <c r="AD220" s="8" t="s">
        <v>1614</v>
      </c>
      <c r="AE220" s="8" t="s">
        <v>879</v>
      </c>
      <c r="AF220" s="8"/>
      <c r="AG220" s="8"/>
      <c r="AH220" s="8" t="s">
        <v>1613</v>
      </c>
      <c r="AI220" s="8"/>
    </row>
    <row r="221" spans="1:35" s="2" customFormat="1" ht="15" customHeight="1" x14ac:dyDescent="0.3">
      <c r="B221" s="4" t="s">
        <v>714</v>
      </c>
      <c r="C221" s="11" t="s">
        <v>1529</v>
      </c>
      <c r="D221" s="5" t="s">
        <v>26</v>
      </c>
      <c r="E221" s="5" t="s">
        <v>861</v>
      </c>
      <c r="F221" s="75">
        <f t="shared" si="221"/>
        <v>1</v>
      </c>
      <c r="G221" s="4" t="s">
        <v>123</v>
      </c>
      <c r="H221" s="13" t="s">
        <v>1476</v>
      </c>
      <c r="I221" s="4" t="s">
        <v>555</v>
      </c>
      <c r="J221" s="4"/>
      <c r="K221" s="4"/>
      <c r="L221" s="4"/>
      <c r="M221" s="4" t="s">
        <v>1046</v>
      </c>
      <c r="N221" s="4" t="s">
        <v>848</v>
      </c>
      <c r="O221" s="4" t="s">
        <v>848</v>
      </c>
      <c r="P221" s="4" t="s">
        <v>848</v>
      </c>
      <c r="Q221" s="4" t="s">
        <v>848</v>
      </c>
      <c r="R221" s="4" t="s">
        <v>848</v>
      </c>
      <c r="S221" s="4" t="s">
        <v>695</v>
      </c>
      <c r="T221" s="4" t="s">
        <v>848</v>
      </c>
      <c r="U221" s="4" t="s">
        <v>848</v>
      </c>
      <c r="V221" s="4">
        <f t="shared" si="213"/>
        <v>0</v>
      </c>
      <c r="W221" s="4">
        <f t="shared" si="214"/>
        <v>0</v>
      </c>
      <c r="X221" s="4">
        <f t="shared" si="215"/>
        <v>0</v>
      </c>
      <c r="Y221" s="4">
        <f t="shared" si="216"/>
        <v>0</v>
      </c>
      <c r="Z221" s="4">
        <f t="shared" si="217"/>
        <v>0</v>
      </c>
      <c r="AA221" s="4">
        <f t="shared" si="218"/>
        <v>1</v>
      </c>
      <c r="AB221" s="4">
        <f t="shared" si="219"/>
        <v>0</v>
      </c>
      <c r="AC221" s="4">
        <f t="shared" si="220"/>
        <v>0</v>
      </c>
      <c r="AD221" s="8"/>
      <c r="AE221" s="8" t="s">
        <v>848</v>
      </c>
      <c r="AF221" s="8"/>
      <c r="AG221" s="8"/>
      <c r="AH221" s="8"/>
      <c r="AI221" s="8"/>
    </row>
    <row r="222" spans="1:35" s="2" customFormat="1" ht="15" customHeight="1" x14ac:dyDescent="0.3">
      <c r="B222" s="4" t="s">
        <v>668</v>
      </c>
      <c r="C222" s="11" t="s">
        <v>1529</v>
      </c>
      <c r="D222" s="5" t="s">
        <v>26</v>
      </c>
      <c r="E222" s="5" t="s">
        <v>861</v>
      </c>
      <c r="F222" s="75">
        <f t="shared" si="221"/>
        <v>1</v>
      </c>
      <c r="G222" s="4" t="s">
        <v>288</v>
      </c>
      <c r="H222" s="6" t="s">
        <v>71</v>
      </c>
      <c r="I222" s="4" t="s">
        <v>555</v>
      </c>
      <c r="J222" s="4"/>
      <c r="K222" s="4"/>
      <c r="L222" s="22">
        <v>2000</v>
      </c>
      <c r="M222" s="4" t="s">
        <v>1047</v>
      </c>
      <c r="N222" s="4" t="s">
        <v>848</v>
      </c>
      <c r="O222" s="4" t="s">
        <v>848</v>
      </c>
      <c r="P222" s="4" t="s">
        <v>848</v>
      </c>
      <c r="Q222" s="4" t="s">
        <v>848</v>
      </c>
      <c r="R222" s="4" t="s">
        <v>848</v>
      </c>
      <c r="S222" s="4" t="s">
        <v>848</v>
      </c>
      <c r="T222" s="4" t="s">
        <v>848</v>
      </c>
      <c r="U222" s="4" t="s">
        <v>848</v>
      </c>
      <c r="V222" s="4">
        <f t="shared" si="213"/>
        <v>0</v>
      </c>
      <c r="W222" s="4">
        <f t="shared" si="214"/>
        <v>0</v>
      </c>
      <c r="X222" s="4">
        <f t="shared" si="215"/>
        <v>0</v>
      </c>
      <c r="Y222" s="4">
        <f t="shared" si="216"/>
        <v>0</v>
      </c>
      <c r="Z222" s="4">
        <f t="shared" si="217"/>
        <v>0</v>
      </c>
      <c r="AA222" s="4">
        <f t="shared" si="218"/>
        <v>0</v>
      </c>
      <c r="AB222" s="4">
        <f t="shared" si="219"/>
        <v>0</v>
      </c>
      <c r="AC222" s="4">
        <f t="shared" si="220"/>
        <v>0</v>
      </c>
      <c r="AD222" s="8"/>
      <c r="AE222" s="8" t="s">
        <v>848</v>
      </c>
      <c r="AF222" s="8"/>
      <c r="AG222" s="8"/>
      <c r="AH222" s="8"/>
      <c r="AI222" s="8"/>
    </row>
    <row r="223" spans="1:35" s="2" customFormat="1" ht="15" customHeight="1" x14ac:dyDescent="0.3">
      <c r="A223" s="2" t="s">
        <v>1045</v>
      </c>
      <c r="B223" s="4" t="s">
        <v>603</v>
      </c>
      <c r="C223" s="11" t="s">
        <v>1529</v>
      </c>
      <c r="D223" s="5" t="s">
        <v>26</v>
      </c>
      <c r="E223" s="5" t="s">
        <v>861</v>
      </c>
      <c r="F223" s="75">
        <f t="shared" si="221"/>
        <v>1</v>
      </c>
      <c r="G223" s="4" t="s">
        <v>69</v>
      </c>
      <c r="H223" s="7" t="s">
        <v>70</v>
      </c>
      <c r="I223" s="4" t="s">
        <v>556</v>
      </c>
      <c r="J223" s="4"/>
      <c r="K223" s="4"/>
      <c r="L223" s="4">
        <v>2017</v>
      </c>
      <c r="M223" s="4" t="s">
        <v>604</v>
      </c>
      <c r="N223" s="4" t="s">
        <v>848</v>
      </c>
      <c r="O223" s="4" t="s">
        <v>848</v>
      </c>
      <c r="P223" s="4" t="s">
        <v>695</v>
      </c>
      <c r="Q223" s="4" t="s">
        <v>848</v>
      </c>
      <c r="R223" s="4" t="s">
        <v>695</v>
      </c>
      <c r="S223" s="4" t="s">
        <v>695</v>
      </c>
      <c r="T223" s="4" t="s">
        <v>848</v>
      </c>
      <c r="U223" s="4" t="s">
        <v>848</v>
      </c>
      <c r="V223" s="4">
        <f t="shared" si="213"/>
        <v>0</v>
      </c>
      <c r="W223" s="4">
        <f t="shared" si="214"/>
        <v>0</v>
      </c>
      <c r="X223" s="4">
        <f t="shared" si="215"/>
        <v>1</v>
      </c>
      <c r="Y223" s="4">
        <f t="shared" si="216"/>
        <v>0</v>
      </c>
      <c r="Z223" s="4">
        <f t="shared" si="217"/>
        <v>1</v>
      </c>
      <c r="AA223" s="4">
        <f t="shared" si="218"/>
        <v>1</v>
      </c>
      <c r="AB223" s="4">
        <f t="shared" si="219"/>
        <v>0</v>
      </c>
      <c r="AC223" s="4">
        <f t="shared" si="220"/>
        <v>0</v>
      </c>
      <c r="AD223" s="8"/>
      <c r="AE223" s="8" t="s">
        <v>848</v>
      </c>
      <c r="AF223" s="8"/>
      <c r="AG223" s="8"/>
      <c r="AH223" s="8"/>
      <c r="AI223" s="8"/>
    </row>
    <row r="224" spans="1:35" s="2" customFormat="1" ht="15" customHeight="1" x14ac:dyDescent="0.3">
      <c r="B224" s="4" t="s">
        <v>1521</v>
      </c>
      <c r="C224" s="11" t="s">
        <v>1529</v>
      </c>
      <c r="D224" s="5" t="s">
        <v>26</v>
      </c>
      <c r="E224" s="5" t="s">
        <v>861</v>
      </c>
      <c r="F224" s="75">
        <f t="shared" ref="F224" si="222">IF(E224="Alive",1,0)</f>
        <v>1</v>
      </c>
      <c r="G224" s="4" t="s">
        <v>69</v>
      </c>
      <c r="H224" s="7" t="s">
        <v>70</v>
      </c>
      <c r="I224" s="4" t="s">
        <v>555</v>
      </c>
      <c r="J224" s="4"/>
      <c r="K224" s="4"/>
      <c r="L224" s="4"/>
      <c r="M224" s="4" t="s">
        <v>1522</v>
      </c>
      <c r="N224" s="4" t="s">
        <v>848</v>
      </c>
      <c r="O224" s="4" t="s">
        <v>848</v>
      </c>
      <c r="P224" s="4" t="s">
        <v>848</v>
      </c>
      <c r="Q224" s="4" t="s">
        <v>848</v>
      </c>
      <c r="R224" s="4" t="s">
        <v>848</v>
      </c>
      <c r="S224" s="4" t="s">
        <v>848</v>
      </c>
      <c r="T224" s="4" t="s">
        <v>848</v>
      </c>
      <c r="U224" s="4" t="s">
        <v>848</v>
      </c>
      <c r="V224" s="4">
        <f t="shared" ref="V224" si="223">IF(N224="Yes",1,0)</f>
        <v>0</v>
      </c>
      <c r="W224" s="4">
        <f t="shared" ref="W224" si="224">IF(O224="Yes",1,0)</f>
        <v>0</v>
      </c>
      <c r="X224" s="4">
        <f t="shared" ref="X224" si="225">IF(P224="Yes",1,0)</f>
        <v>0</v>
      </c>
      <c r="Y224" s="4">
        <f t="shared" ref="Y224" si="226">IF(Q224="Yes",1,0)</f>
        <v>0</v>
      </c>
      <c r="Z224" s="4">
        <f t="shared" ref="Z224" si="227">IF(R224="Yes",1,0)</f>
        <v>0</v>
      </c>
      <c r="AA224" s="4">
        <f t="shared" ref="AA224" si="228">IF(S224="Yes",1,0)</f>
        <v>0</v>
      </c>
      <c r="AB224" s="4">
        <f t="shared" ref="AB224" si="229">IF(T224="Yes",1,0)</f>
        <v>0</v>
      </c>
      <c r="AC224" s="4">
        <f t="shared" ref="AC224" si="230">IF(U224="Yes",1,0)</f>
        <v>0</v>
      </c>
      <c r="AD224" s="8"/>
      <c r="AE224" s="8" t="s">
        <v>879</v>
      </c>
      <c r="AF224" s="8"/>
      <c r="AG224" s="8"/>
      <c r="AH224" s="8"/>
      <c r="AI224" s="8"/>
    </row>
    <row r="225" spans="2:35" s="151" customFormat="1" ht="15" customHeight="1" x14ac:dyDescent="0.3">
      <c r="B225" s="146" t="s">
        <v>1558</v>
      </c>
      <c r="C225" s="146" t="s">
        <v>1529</v>
      </c>
      <c r="D225" s="147" t="s">
        <v>26</v>
      </c>
      <c r="E225" s="147" t="s">
        <v>861</v>
      </c>
      <c r="F225" s="148">
        <f t="shared" ref="F225" si="231">IF(E225="Alive",1,0)</f>
        <v>1</v>
      </c>
      <c r="G225" s="146" t="s">
        <v>69</v>
      </c>
      <c r="H225" s="149" t="s">
        <v>70</v>
      </c>
      <c r="I225" s="146" t="s">
        <v>556</v>
      </c>
      <c r="J225" s="146"/>
      <c r="K225" s="146"/>
      <c r="L225" s="146"/>
      <c r="M225" s="146" t="s">
        <v>1565</v>
      </c>
      <c r="N225" s="146" t="s">
        <v>848</v>
      </c>
      <c r="O225" s="146" t="s">
        <v>848</v>
      </c>
      <c r="P225" s="146" t="s">
        <v>848</v>
      </c>
      <c r="Q225" s="146" t="s">
        <v>848</v>
      </c>
      <c r="R225" s="146" t="s">
        <v>848</v>
      </c>
      <c r="S225" s="146" t="s">
        <v>848</v>
      </c>
      <c r="T225" s="146" t="s">
        <v>848</v>
      </c>
      <c r="U225" s="146" t="s">
        <v>848</v>
      </c>
      <c r="V225" s="146">
        <f t="shared" ref="V225" si="232">IF(N225="Yes",1,0)</f>
        <v>0</v>
      </c>
      <c r="W225" s="146">
        <f t="shared" ref="W225" si="233">IF(O225="Yes",1,0)</f>
        <v>0</v>
      </c>
      <c r="X225" s="146">
        <f t="shared" ref="X225" si="234">IF(P225="Yes",1,0)</f>
        <v>0</v>
      </c>
      <c r="Y225" s="146">
        <f t="shared" ref="Y225" si="235">IF(Q225="Yes",1,0)</f>
        <v>0</v>
      </c>
      <c r="Z225" s="146">
        <f t="shared" ref="Z225" si="236">IF(R225="Yes",1,0)</f>
        <v>0</v>
      </c>
      <c r="AA225" s="146">
        <f t="shared" ref="AA225" si="237">IF(S225="Yes",1,0)</f>
        <v>0</v>
      </c>
      <c r="AB225" s="146">
        <f t="shared" ref="AB225" si="238">IF(T225="Yes",1,0)</f>
        <v>0</v>
      </c>
      <c r="AC225" s="146">
        <f t="shared" ref="AC225" si="239">IF(U225="Yes",1,0)</f>
        <v>0</v>
      </c>
      <c r="AD225" s="150"/>
      <c r="AE225" s="150" t="s">
        <v>879</v>
      </c>
      <c r="AF225" s="150"/>
      <c r="AG225" s="150"/>
      <c r="AH225" s="150"/>
      <c r="AI225" s="150"/>
    </row>
    <row r="226" spans="2:35" s="2" customFormat="1" ht="15" customHeight="1" x14ac:dyDescent="0.3">
      <c r="B226" s="146" t="s">
        <v>1229</v>
      </c>
      <c r="C226" s="146" t="s">
        <v>1529</v>
      </c>
      <c r="D226" s="147" t="s">
        <v>26</v>
      </c>
      <c r="E226" s="147" t="s">
        <v>861</v>
      </c>
      <c r="F226" s="75">
        <f t="shared" si="221"/>
        <v>1</v>
      </c>
      <c r="G226" s="4" t="s">
        <v>119</v>
      </c>
      <c r="H226" s="7" t="s">
        <v>120</v>
      </c>
      <c r="I226" s="4" t="s">
        <v>641</v>
      </c>
      <c r="J226" s="4"/>
      <c r="K226" s="4"/>
      <c r="L226" s="4">
        <v>2017</v>
      </c>
      <c r="M226" s="4" t="s">
        <v>1238</v>
      </c>
      <c r="N226" s="4" t="s">
        <v>848</v>
      </c>
      <c r="O226" s="4" t="s">
        <v>848</v>
      </c>
      <c r="P226" s="4" t="s">
        <v>848</v>
      </c>
      <c r="Q226" s="4" t="s">
        <v>848</v>
      </c>
      <c r="R226" s="4" t="s">
        <v>848</v>
      </c>
      <c r="S226" s="4" t="s">
        <v>848</v>
      </c>
      <c r="T226" s="4" t="s">
        <v>848</v>
      </c>
      <c r="U226" s="4" t="s">
        <v>848</v>
      </c>
      <c r="V226" s="4">
        <f t="shared" si="213"/>
        <v>0</v>
      </c>
      <c r="W226" s="4">
        <f t="shared" si="214"/>
        <v>0</v>
      </c>
      <c r="X226" s="4">
        <f t="shared" si="215"/>
        <v>0</v>
      </c>
      <c r="Y226" s="4">
        <f t="shared" si="216"/>
        <v>0</v>
      </c>
      <c r="Z226" s="4">
        <f t="shared" si="217"/>
        <v>0</v>
      </c>
      <c r="AA226" s="4">
        <f t="shared" si="218"/>
        <v>0</v>
      </c>
      <c r="AB226" s="4">
        <f t="shared" si="219"/>
        <v>0</v>
      </c>
      <c r="AC226" s="4">
        <f t="shared" si="220"/>
        <v>0</v>
      </c>
      <c r="AD226" s="8" t="s">
        <v>1239</v>
      </c>
      <c r="AE226" s="8" t="s">
        <v>695</v>
      </c>
      <c r="AF226" s="8"/>
      <c r="AG226" s="8"/>
      <c r="AH226" s="8"/>
      <c r="AI226" s="8"/>
    </row>
    <row r="227" spans="2:35" s="2" customFormat="1" ht="15" customHeight="1" x14ac:dyDescent="0.3">
      <c r="B227" s="4" t="s">
        <v>727</v>
      </c>
      <c r="C227" s="11" t="s">
        <v>1529</v>
      </c>
      <c r="D227" s="5" t="s">
        <v>26</v>
      </c>
      <c r="E227" s="5" t="s">
        <v>861</v>
      </c>
      <c r="F227" s="75">
        <f t="shared" si="221"/>
        <v>1</v>
      </c>
      <c r="G227" s="4" t="s">
        <v>123</v>
      </c>
      <c r="H227" s="13" t="s">
        <v>1476</v>
      </c>
      <c r="I227" s="4" t="s">
        <v>555</v>
      </c>
      <c r="J227" s="4"/>
      <c r="K227" s="4"/>
      <c r="L227" s="23" t="s">
        <v>293</v>
      </c>
      <c r="M227" s="4" t="s">
        <v>1048</v>
      </c>
      <c r="N227" s="4" t="s">
        <v>848</v>
      </c>
      <c r="O227" s="4" t="s">
        <v>848</v>
      </c>
      <c r="P227" s="4" t="s">
        <v>848</v>
      </c>
      <c r="Q227" s="4" t="s">
        <v>848</v>
      </c>
      <c r="R227" s="4" t="s">
        <v>848</v>
      </c>
      <c r="S227" s="4" t="s">
        <v>848</v>
      </c>
      <c r="T227" s="4" t="s">
        <v>848</v>
      </c>
      <c r="U227" s="4" t="s">
        <v>848</v>
      </c>
      <c r="V227" s="4">
        <f t="shared" si="213"/>
        <v>0</v>
      </c>
      <c r="W227" s="4">
        <f t="shared" si="214"/>
        <v>0</v>
      </c>
      <c r="X227" s="4">
        <f t="shared" si="215"/>
        <v>0</v>
      </c>
      <c r="Y227" s="4">
        <f t="shared" si="216"/>
        <v>0</v>
      </c>
      <c r="Z227" s="4">
        <f t="shared" si="217"/>
        <v>0</v>
      </c>
      <c r="AA227" s="4">
        <f t="shared" si="218"/>
        <v>0</v>
      </c>
      <c r="AB227" s="4">
        <f t="shared" si="219"/>
        <v>0</v>
      </c>
      <c r="AC227" s="4">
        <f t="shared" si="220"/>
        <v>0</v>
      </c>
      <c r="AD227" s="8"/>
      <c r="AE227" s="8" t="s">
        <v>848</v>
      </c>
      <c r="AF227" s="8"/>
      <c r="AG227" s="8"/>
      <c r="AH227" s="8"/>
      <c r="AI227" s="8"/>
    </row>
    <row r="228" spans="2:35" s="2" customFormat="1" ht="15" customHeight="1" x14ac:dyDescent="0.3">
      <c r="B228" s="4" t="s">
        <v>797</v>
      </c>
      <c r="C228" s="11" t="s">
        <v>1529</v>
      </c>
      <c r="D228" s="5" t="s">
        <v>26</v>
      </c>
      <c r="E228" s="5" t="s">
        <v>861</v>
      </c>
      <c r="F228" s="75">
        <f t="shared" si="221"/>
        <v>1</v>
      </c>
      <c r="G228" s="4" t="s">
        <v>123</v>
      </c>
      <c r="H228" s="4" t="s">
        <v>124</v>
      </c>
      <c r="I228" s="4" t="s">
        <v>555</v>
      </c>
      <c r="J228" s="4"/>
      <c r="K228" s="4"/>
      <c r="L228" s="7"/>
      <c r="M228" s="4" t="s">
        <v>1049</v>
      </c>
      <c r="N228" s="4" t="s">
        <v>848</v>
      </c>
      <c r="O228" s="4" t="s">
        <v>848</v>
      </c>
      <c r="P228" s="4" t="s">
        <v>848</v>
      </c>
      <c r="Q228" s="4" t="s">
        <v>848</v>
      </c>
      <c r="R228" s="4" t="s">
        <v>848</v>
      </c>
      <c r="S228" s="4" t="s">
        <v>848</v>
      </c>
      <c r="T228" s="4" t="s">
        <v>848</v>
      </c>
      <c r="U228" s="4" t="s">
        <v>848</v>
      </c>
      <c r="V228" s="4">
        <f t="shared" si="213"/>
        <v>0</v>
      </c>
      <c r="W228" s="4">
        <f t="shared" si="214"/>
        <v>0</v>
      </c>
      <c r="X228" s="4">
        <f t="shared" si="215"/>
        <v>0</v>
      </c>
      <c r="Y228" s="4">
        <f t="shared" si="216"/>
        <v>0</v>
      </c>
      <c r="Z228" s="4">
        <f t="shared" si="217"/>
        <v>0</v>
      </c>
      <c r="AA228" s="4">
        <f t="shared" si="218"/>
        <v>0</v>
      </c>
      <c r="AB228" s="4">
        <f t="shared" si="219"/>
        <v>0</v>
      </c>
      <c r="AC228" s="4">
        <f t="shared" si="220"/>
        <v>0</v>
      </c>
      <c r="AD228" s="8"/>
      <c r="AE228" s="8" t="s">
        <v>848</v>
      </c>
      <c r="AF228" s="8"/>
      <c r="AG228" s="8"/>
      <c r="AH228" s="8"/>
      <c r="AI228" s="8"/>
    </row>
    <row r="229" spans="2:35" s="2" customFormat="1" ht="15" customHeight="1" x14ac:dyDescent="0.3">
      <c r="B229" s="4" t="s">
        <v>816</v>
      </c>
      <c r="C229" s="11" t="s">
        <v>1529</v>
      </c>
      <c r="D229" s="5" t="s">
        <v>26</v>
      </c>
      <c r="E229" s="5" t="s">
        <v>861</v>
      </c>
      <c r="F229" s="75">
        <f t="shared" si="221"/>
        <v>1</v>
      </c>
      <c r="G229" s="4" t="s">
        <v>123</v>
      </c>
      <c r="H229" s="13" t="s">
        <v>1476</v>
      </c>
      <c r="I229" s="4" t="s">
        <v>818</v>
      </c>
      <c r="J229" s="4"/>
      <c r="K229" s="4"/>
      <c r="L229" s="7">
        <v>2017</v>
      </c>
      <c r="M229" s="4" t="s">
        <v>817</v>
      </c>
      <c r="N229" s="4" t="s">
        <v>848</v>
      </c>
      <c r="O229" s="4" t="s">
        <v>848</v>
      </c>
      <c r="P229" s="4" t="s">
        <v>848</v>
      </c>
      <c r="Q229" s="4" t="s">
        <v>848</v>
      </c>
      <c r="R229" s="4" t="s">
        <v>848</v>
      </c>
      <c r="S229" s="4" t="s">
        <v>848</v>
      </c>
      <c r="T229" s="4" t="s">
        <v>848</v>
      </c>
      <c r="U229" s="4" t="s">
        <v>848</v>
      </c>
      <c r="V229" s="4">
        <f t="shared" si="213"/>
        <v>0</v>
      </c>
      <c r="W229" s="4">
        <f t="shared" si="214"/>
        <v>0</v>
      </c>
      <c r="X229" s="4">
        <f t="shared" si="215"/>
        <v>0</v>
      </c>
      <c r="Y229" s="4">
        <f t="shared" si="216"/>
        <v>0</v>
      </c>
      <c r="Z229" s="4">
        <f t="shared" si="217"/>
        <v>0</v>
      </c>
      <c r="AA229" s="4">
        <f t="shared" si="218"/>
        <v>0</v>
      </c>
      <c r="AB229" s="4">
        <f t="shared" si="219"/>
        <v>0</v>
      </c>
      <c r="AC229" s="4">
        <f t="shared" si="220"/>
        <v>0</v>
      </c>
      <c r="AD229" s="8"/>
      <c r="AE229" s="8" t="s">
        <v>879</v>
      </c>
      <c r="AF229" s="8"/>
      <c r="AG229" s="8"/>
      <c r="AH229" s="8"/>
      <c r="AI229" s="8"/>
    </row>
    <row r="230" spans="2:35" s="2" customFormat="1" ht="15" customHeight="1" x14ac:dyDescent="0.3">
      <c r="B230" s="4" t="s">
        <v>745</v>
      </c>
      <c r="C230" s="11" t="s">
        <v>1529</v>
      </c>
      <c r="D230" s="5" t="s">
        <v>26</v>
      </c>
      <c r="E230" s="5" t="s">
        <v>861</v>
      </c>
      <c r="F230" s="75">
        <f t="shared" si="221"/>
        <v>1</v>
      </c>
      <c r="G230" s="4" t="s">
        <v>69</v>
      </c>
      <c r="H230" s="7" t="s">
        <v>70</v>
      </c>
      <c r="I230" s="4" t="s">
        <v>556</v>
      </c>
      <c r="J230" s="4"/>
      <c r="K230" s="4"/>
      <c r="L230" s="22">
        <v>2017</v>
      </c>
      <c r="M230" s="4" t="s">
        <v>1052</v>
      </c>
      <c r="N230" s="4" t="s">
        <v>848</v>
      </c>
      <c r="O230" s="4" t="s">
        <v>848</v>
      </c>
      <c r="P230" s="4" t="s">
        <v>695</v>
      </c>
      <c r="Q230" s="4" t="s">
        <v>848</v>
      </c>
      <c r="R230" s="4" t="s">
        <v>695</v>
      </c>
      <c r="S230" s="4" t="s">
        <v>848</v>
      </c>
      <c r="T230" s="4" t="s">
        <v>848</v>
      </c>
      <c r="U230" s="4" t="s">
        <v>848</v>
      </c>
      <c r="V230" s="4">
        <f t="shared" si="213"/>
        <v>0</v>
      </c>
      <c r="W230" s="4">
        <f t="shared" si="214"/>
        <v>0</v>
      </c>
      <c r="X230" s="4">
        <f t="shared" si="215"/>
        <v>1</v>
      </c>
      <c r="Y230" s="4">
        <f t="shared" si="216"/>
        <v>0</v>
      </c>
      <c r="Z230" s="4">
        <f t="shared" si="217"/>
        <v>1</v>
      </c>
      <c r="AA230" s="4">
        <f t="shared" si="218"/>
        <v>0</v>
      </c>
      <c r="AB230" s="4">
        <f t="shared" si="219"/>
        <v>0</v>
      </c>
      <c r="AC230" s="4">
        <f t="shared" si="220"/>
        <v>0</v>
      </c>
      <c r="AD230" s="8" t="s">
        <v>1055</v>
      </c>
      <c r="AE230" s="8" t="s">
        <v>848</v>
      </c>
      <c r="AF230" s="8"/>
      <c r="AG230" s="8"/>
      <c r="AH230" s="8"/>
      <c r="AI230" s="8"/>
    </row>
    <row r="231" spans="2:35" s="2" customFormat="1" ht="15" customHeight="1" x14ac:dyDescent="0.3">
      <c r="B231" s="4" t="s">
        <v>755</v>
      </c>
      <c r="C231" s="11" t="s">
        <v>1529</v>
      </c>
      <c r="D231" s="5" t="s">
        <v>26</v>
      </c>
      <c r="E231" s="5" t="s">
        <v>861</v>
      </c>
      <c r="F231" s="75">
        <f t="shared" si="221"/>
        <v>1</v>
      </c>
      <c r="G231" s="6" t="s">
        <v>69</v>
      </c>
      <c r="H231" s="4" t="s">
        <v>66</v>
      </c>
      <c r="I231" s="4" t="s">
        <v>555</v>
      </c>
      <c r="J231" s="4"/>
      <c r="K231" s="4"/>
      <c r="L231" s="22"/>
      <c r="M231" s="4" t="s">
        <v>1053</v>
      </c>
      <c r="N231" s="4" t="s">
        <v>848</v>
      </c>
      <c r="O231" s="4" t="s">
        <v>695</v>
      </c>
      <c r="P231" s="4" t="s">
        <v>848</v>
      </c>
      <c r="Q231" s="4" t="s">
        <v>848</v>
      </c>
      <c r="R231" s="4" t="s">
        <v>695</v>
      </c>
      <c r="S231" s="4" t="s">
        <v>695</v>
      </c>
      <c r="T231" s="4" t="s">
        <v>848</v>
      </c>
      <c r="U231" s="4" t="s">
        <v>848</v>
      </c>
      <c r="V231" s="4">
        <f t="shared" si="213"/>
        <v>0</v>
      </c>
      <c r="W231" s="4">
        <f t="shared" si="214"/>
        <v>1</v>
      </c>
      <c r="X231" s="4">
        <f t="shared" si="215"/>
        <v>0</v>
      </c>
      <c r="Y231" s="4">
        <f t="shared" si="216"/>
        <v>0</v>
      </c>
      <c r="Z231" s="4">
        <f t="shared" si="217"/>
        <v>1</v>
      </c>
      <c r="AA231" s="4">
        <f t="shared" si="218"/>
        <v>1</v>
      </c>
      <c r="AB231" s="4">
        <f t="shared" si="219"/>
        <v>0</v>
      </c>
      <c r="AC231" s="4">
        <f t="shared" si="220"/>
        <v>0</v>
      </c>
      <c r="AD231" s="8"/>
      <c r="AE231" s="8" t="s">
        <v>848</v>
      </c>
      <c r="AF231" s="8"/>
      <c r="AG231" s="8"/>
      <c r="AH231" s="8"/>
      <c r="AI231" s="8"/>
    </row>
    <row r="232" spans="2:35" s="2" customFormat="1" ht="15" customHeight="1" x14ac:dyDescent="0.3">
      <c r="B232" s="4" t="s">
        <v>756</v>
      </c>
      <c r="C232" s="11" t="s">
        <v>1529</v>
      </c>
      <c r="D232" s="5" t="s">
        <v>26</v>
      </c>
      <c r="E232" s="5" t="s">
        <v>861</v>
      </c>
      <c r="F232" s="75">
        <f t="shared" si="221"/>
        <v>1</v>
      </c>
      <c r="G232" s="6" t="s">
        <v>69</v>
      </c>
      <c r="H232" s="4" t="s">
        <v>66</v>
      </c>
      <c r="I232" s="4" t="s">
        <v>555</v>
      </c>
      <c r="J232" s="4"/>
      <c r="K232" s="4"/>
      <c r="L232" s="22">
        <v>2014</v>
      </c>
      <c r="M232" s="4" t="s">
        <v>1056</v>
      </c>
      <c r="N232" s="4" t="s">
        <v>848</v>
      </c>
      <c r="O232" s="4" t="s">
        <v>848</v>
      </c>
      <c r="P232" s="4" t="s">
        <v>848</v>
      </c>
      <c r="Q232" s="4" t="s">
        <v>848</v>
      </c>
      <c r="R232" s="4" t="s">
        <v>695</v>
      </c>
      <c r="S232" s="4" t="s">
        <v>848</v>
      </c>
      <c r="T232" s="4" t="s">
        <v>848</v>
      </c>
      <c r="U232" s="4" t="s">
        <v>848</v>
      </c>
      <c r="V232" s="4">
        <f t="shared" si="213"/>
        <v>0</v>
      </c>
      <c r="W232" s="4">
        <f t="shared" si="214"/>
        <v>0</v>
      </c>
      <c r="X232" s="4">
        <f t="shared" si="215"/>
        <v>0</v>
      </c>
      <c r="Y232" s="4">
        <f t="shared" si="216"/>
        <v>0</v>
      </c>
      <c r="Z232" s="4">
        <f t="shared" si="217"/>
        <v>1</v>
      </c>
      <c r="AA232" s="4">
        <f t="shared" si="218"/>
        <v>0</v>
      </c>
      <c r="AB232" s="4">
        <f t="shared" si="219"/>
        <v>0</v>
      </c>
      <c r="AC232" s="4">
        <f t="shared" si="220"/>
        <v>0</v>
      </c>
      <c r="AD232" s="8"/>
      <c r="AE232" s="8" t="s">
        <v>848</v>
      </c>
      <c r="AF232" s="8"/>
      <c r="AG232" s="8"/>
      <c r="AH232" s="8"/>
      <c r="AI232" s="8"/>
    </row>
    <row r="233" spans="2:35" s="2" customFormat="1" ht="15" customHeight="1" x14ac:dyDescent="0.3">
      <c r="B233" s="11" t="s">
        <v>458</v>
      </c>
      <c r="C233" s="11" t="s">
        <v>1529</v>
      </c>
      <c r="D233" s="12" t="s">
        <v>26</v>
      </c>
      <c r="E233" s="5" t="s">
        <v>861</v>
      </c>
      <c r="F233" s="75">
        <f t="shared" si="221"/>
        <v>1</v>
      </c>
      <c r="G233" s="11" t="s">
        <v>288</v>
      </c>
      <c r="H233" s="11" t="s">
        <v>287</v>
      </c>
      <c r="I233" s="11" t="s">
        <v>555</v>
      </c>
      <c r="J233" s="11"/>
      <c r="K233" s="11"/>
      <c r="L233" s="11">
        <v>2016</v>
      </c>
      <c r="M233" s="11" t="s">
        <v>470</v>
      </c>
      <c r="N233" s="4" t="s">
        <v>848</v>
      </c>
      <c r="O233" s="4" t="s">
        <v>848</v>
      </c>
      <c r="P233" s="4" t="s">
        <v>848</v>
      </c>
      <c r="Q233" s="4" t="s">
        <v>848</v>
      </c>
      <c r="R233" s="4" t="s">
        <v>695</v>
      </c>
      <c r="S233" s="4" t="s">
        <v>695</v>
      </c>
      <c r="T233" s="4" t="s">
        <v>848</v>
      </c>
      <c r="U233" s="4" t="s">
        <v>848</v>
      </c>
      <c r="V233" s="11">
        <f t="shared" si="213"/>
        <v>0</v>
      </c>
      <c r="W233" s="11">
        <f t="shared" si="214"/>
        <v>0</v>
      </c>
      <c r="X233" s="11">
        <f t="shared" si="215"/>
        <v>0</v>
      </c>
      <c r="Y233" s="11">
        <f t="shared" si="216"/>
        <v>0</v>
      </c>
      <c r="Z233" s="11">
        <f t="shared" si="217"/>
        <v>1</v>
      </c>
      <c r="AA233" s="11">
        <f t="shared" si="218"/>
        <v>1</v>
      </c>
      <c r="AB233" s="11">
        <f t="shared" si="219"/>
        <v>0</v>
      </c>
      <c r="AC233" s="11">
        <f t="shared" si="220"/>
        <v>0</v>
      </c>
      <c r="AD233" s="8"/>
      <c r="AE233" s="8" t="s">
        <v>848</v>
      </c>
      <c r="AF233" s="17"/>
      <c r="AG233" s="17"/>
      <c r="AH233" s="17"/>
      <c r="AI233" s="17"/>
    </row>
    <row r="234" spans="2:35" s="2" customFormat="1" ht="15" customHeight="1" x14ac:dyDescent="0.3">
      <c r="B234" s="11" t="s">
        <v>539</v>
      </c>
      <c r="C234" s="11" t="s">
        <v>1529</v>
      </c>
      <c r="D234" s="12" t="s">
        <v>26</v>
      </c>
      <c r="E234" s="5" t="s">
        <v>861</v>
      </c>
      <c r="F234" s="75">
        <f t="shared" si="221"/>
        <v>1</v>
      </c>
      <c r="G234" s="11" t="s">
        <v>288</v>
      </c>
      <c r="H234" s="11" t="s">
        <v>287</v>
      </c>
      <c r="I234" s="11" t="s">
        <v>555</v>
      </c>
      <c r="J234" s="11"/>
      <c r="K234" s="11"/>
      <c r="L234" s="11">
        <v>2015</v>
      </c>
      <c r="M234" s="11" t="s">
        <v>540</v>
      </c>
      <c r="N234" s="4" t="s">
        <v>848</v>
      </c>
      <c r="O234" s="4" t="s">
        <v>848</v>
      </c>
      <c r="P234" s="4" t="s">
        <v>848</v>
      </c>
      <c r="Q234" s="4" t="s">
        <v>848</v>
      </c>
      <c r="R234" s="4" t="s">
        <v>848</v>
      </c>
      <c r="S234" s="4" t="s">
        <v>848</v>
      </c>
      <c r="T234" s="4" t="s">
        <v>848</v>
      </c>
      <c r="U234" s="4" t="s">
        <v>848</v>
      </c>
      <c r="V234" s="11">
        <f t="shared" si="213"/>
        <v>0</v>
      </c>
      <c r="W234" s="11">
        <f t="shared" si="214"/>
        <v>0</v>
      </c>
      <c r="X234" s="11">
        <f t="shared" si="215"/>
        <v>0</v>
      </c>
      <c r="Y234" s="11">
        <f t="shared" si="216"/>
        <v>0</v>
      </c>
      <c r="Z234" s="11">
        <f t="shared" si="217"/>
        <v>0</v>
      </c>
      <c r="AA234" s="11">
        <f t="shared" si="218"/>
        <v>0</v>
      </c>
      <c r="AB234" s="11">
        <f t="shared" si="219"/>
        <v>0</v>
      </c>
      <c r="AC234" s="11">
        <f t="shared" si="220"/>
        <v>0</v>
      </c>
      <c r="AD234" s="8"/>
      <c r="AE234" s="8" t="s">
        <v>848</v>
      </c>
      <c r="AF234" s="17"/>
      <c r="AG234" s="17"/>
      <c r="AH234" s="17"/>
      <c r="AI234" s="17"/>
    </row>
    <row r="235" spans="2:35" s="2" customFormat="1" ht="15" customHeight="1" x14ac:dyDescent="0.3">
      <c r="B235" s="11" t="s">
        <v>786</v>
      </c>
      <c r="C235" s="11" t="s">
        <v>1529</v>
      </c>
      <c r="D235" s="5" t="s">
        <v>26</v>
      </c>
      <c r="E235" s="5" t="s">
        <v>861</v>
      </c>
      <c r="F235" s="75">
        <f t="shared" si="221"/>
        <v>1</v>
      </c>
      <c r="G235" s="6" t="s">
        <v>69</v>
      </c>
      <c r="H235" s="11" t="s">
        <v>122</v>
      </c>
      <c r="I235" s="11" t="s">
        <v>555</v>
      </c>
      <c r="J235" s="11"/>
      <c r="K235" s="11"/>
      <c r="L235" s="11">
        <v>2015</v>
      </c>
      <c r="M235" s="11" t="s">
        <v>1057</v>
      </c>
      <c r="N235" s="4" t="s">
        <v>695</v>
      </c>
      <c r="O235" s="4" t="s">
        <v>848</v>
      </c>
      <c r="P235" s="4" t="s">
        <v>848</v>
      </c>
      <c r="Q235" s="4" t="s">
        <v>848</v>
      </c>
      <c r="R235" s="4" t="s">
        <v>695</v>
      </c>
      <c r="S235" s="4" t="s">
        <v>848</v>
      </c>
      <c r="T235" s="4" t="s">
        <v>848</v>
      </c>
      <c r="U235" s="4" t="s">
        <v>848</v>
      </c>
      <c r="V235" s="11">
        <f t="shared" si="213"/>
        <v>1</v>
      </c>
      <c r="W235" s="11">
        <f t="shared" si="214"/>
        <v>0</v>
      </c>
      <c r="X235" s="11">
        <f t="shared" si="215"/>
        <v>0</v>
      </c>
      <c r="Y235" s="11">
        <f t="shared" si="216"/>
        <v>0</v>
      </c>
      <c r="Z235" s="11">
        <f t="shared" si="217"/>
        <v>1</v>
      </c>
      <c r="AA235" s="11">
        <f t="shared" si="218"/>
        <v>0</v>
      </c>
      <c r="AB235" s="11">
        <f t="shared" si="219"/>
        <v>0</v>
      </c>
      <c r="AC235" s="11">
        <f t="shared" si="220"/>
        <v>0</v>
      </c>
      <c r="AD235" s="8"/>
      <c r="AE235" s="17" t="s">
        <v>848</v>
      </c>
      <c r="AF235" s="17"/>
      <c r="AG235" s="17"/>
      <c r="AH235" s="17"/>
      <c r="AI235" s="17"/>
    </row>
    <row r="236" spans="2:35" s="2" customFormat="1" ht="15" customHeight="1" x14ac:dyDescent="0.3">
      <c r="B236" s="11" t="s">
        <v>1455</v>
      </c>
      <c r="C236" s="11" t="s">
        <v>1529</v>
      </c>
      <c r="D236" s="12" t="s">
        <v>26</v>
      </c>
      <c r="E236" s="12" t="s">
        <v>861</v>
      </c>
      <c r="F236" s="75">
        <f t="shared" si="221"/>
        <v>1</v>
      </c>
      <c r="G236" s="6" t="s">
        <v>142</v>
      </c>
      <c r="H236" s="11" t="s">
        <v>143</v>
      </c>
      <c r="I236" s="11" t="s">
        <v>818</v>
      </c>
      <c r="J236" s="11"/>
      <c r="K236" s="11" t="s">
        <v>1473</v>
      </c>
      <c r="L236" s="11">
        <v>2017</v>
      </c>
      <c r="M236" s="11" t="s">
        <v>1474</v>
      </c>
      <c r="N236" s="4" t="s">
        <v>848</v>
      </c>
      <c r="O236" s="4" t="s">
        <v>848</v>
      </c>
      <c r="P236" s="4" t="s">
        <v>848</v>
      </c>
      <c r="Q236" s="4" t="s">
        <v>848</v>
      </c>
      <c r="R236" s="4" t="s">
        <v>848</v>
      </c>
      <c r="S236" s="4" t="s">
        <v>848</v>
      </c>
      <c r="T236" s="4" t="s">
        <v>848</v>
      </c>
      <c r="U236" s="4" t="s">
        <v>848</v>
      </c>
      <c r="V236" s="11">
        <f t="shared" ref="V236:V238" si="240">IF(N236="Yes",1,0)</f>
        <v>0</v>
      </c>
      <c r="W236" s="11">
        <f t="shared" ref="W236:W238" si="241">IF(O236="Yes",1,0)</f>
        <v>0</v>
      </c>
      <c r="X236" s="11">
        <f t="shared" ref="X236:X238" si="242">IF(P236="Yes",1,0)</f>
        <v>0</v>
      </c>
      <c r="Y236" s="11">
        <f t="shared" ref="Y236:Y238" si="243">IF(Q236="Yes",1,0)</f>
        <v>0</v>
      </c>
      <c r="Z236" s="11">
        <f t="shared" ref="Z236:Z238" si="244">IF(R236="Yes",1,0)</f>
        <v>0</v>
      </c>
      <c r="AA236" s="11">
        <f t="shared" ref="AA236:AA238" si="245">IF(S236="Yes",1,0)</f>
        <v>0</v>
      </c>
      <c r="AB236" s="11">
        <f t="shared" ref="AB236:AB238" si="246">IF(T236="Yes",1,0)</f>
        <v>0</v>
      </c>
      <c r="AC236" s="11">
        <f t="shared" ref="AC236:AC238" si="247">IF(U236="Yes",1,0)</f>
        <v>0</v>
      </c>
      <c r="AD236" s="8"/>
      <c r="AE236" s="17" t="s">
        <v>879</v>
      </c>
      <c r="AF236" s="17"/>
      <c r="AG236" s="17"/>
      <c r="AH236" s="17"/>
      <c r="AI236" s="17"/>
    </row>
    <row r="237" spans="2:35" s="151" customFormat="1" ht="15" customHeight="1" x14ac:dyDescent="0.3">
      <c r="B237" s="146" t="s">
        <v>1559</v>
      </c>
      <c r="C237" s="146" t="s">
        <v>1529</v>
      </c>
      <c r="D237" s="147" t="s">
        <v>26</v>
      </c>
      <c r="E237" s="147" t="s">
        <v>861</v>
      </c>
      <c r="F237" s="148">
        <f t="shared" ref="F237" si="248">IF(E237="Alive",1,0)</f>
        <v>1</v>
      </c>
      <c r="G237" s="146" t="s">
        <v>123</v>
      </c>
      <c r="H237" s="149" t="s">
        <v>1476</v>
      </c>
      <c r="I237" s="146" t="s">
        <v>556</v>
      </c>
      <c r="J237" s="146"/>
      <c r="K237" s="146"/>
      <c r="L237" s="146"/>
      <c r="M237" s="146" t="s">
        <v>1568</v>
      </c>
      <c r="N237" s="146" t="s">
        <v>848</v>
      </c>
      <c r="O237" s="146" t="s">
        <v>848</v>
      </c>
      <c r="P237" s="146" t="s">
        <v>848</v>
      </c>
      <c r="Q237" s="146" t="s">
        <v>848</v>
      </c>
      <c r="R237" s="146" t="s">
        <v>848</v>
      </c>
      <c r="S237" s="146" t="s">
        <v>848</v>
      </c>
      <c r="T237" s="146" t="s">
        <v>848</v>
      </c>
      <c r="U237" s="146" t="s">
        <v>848</v>
      </c>
      <c r="V237" s="146">
        <f t="shared" ref="V237:AC237" si="249">IF(N237="Yes",1,0)</f>
        <v>0</v>
      </c>
      <c r="W237" s="146">
        <f t="shared" si="249"/>
        <v>0</v>
      </c>
      <c r="X237" s="146">
        <f t="shared" si="249"/>
        <v>0</v>
      </c>
      <c r="Y237" s="146">
        <f t="shared" si="249"/>
        <v>0</v>
      </c>
      <c r="Z237" s="146">
        <f t="shared" si="249"/>
        <v>0</v>
      </c>
      <c r="AA237" s="146">
        <f t="shared" si="249"/>
        <v>0</v>
      </c>
      <c r="AB237" s="146">
        <f t="shared" si="249"/>
        <v>0</v>
      </c>
      <c r="AC237" s="146">
        <f t="shared" si="249"/>
        <v>0</v>
      </c>
      <c r="AD237" s="150"/>
      <c r="AE237" s="150" t="s">
        <v>879</v>
      </c>
      <c r="AF237" s="150"/>
      <c r="AG237" s="150"/>
      <c r="AH237" s="150"/>
      <c r="AI237" s="150"/>
    </row>
    <row r="238" spans="2:35" s="2" customFormat="1" ht="15" customHeight="1" x14ac:dyDescent="0.3">
      <c r="B238" s="146" t="s">
        <v>1448</v>
      </c>
      <c r="C238" s="146" t="s">
        <v>1529</v>
      </c>
      <c r="D238" s="147" t="s">
        <v>26</v>
      </c>
      <c r="E238" s="147" t="s">
        <v>861</v>
      </c>
      <c r="F238" s="75">
        <f t="shared" si="221"/>
        <v>1</v>
      </c>
      <c r="G238" s="6" t="s">
        <v>19</v>
      </c>
      <c r="H238" s="11" t="s">
        <v>48</v>
      </c>
      <c r="I238" s="11" t="s">
        <v>555</v>
      </c>
      <c r="J238" s="11"/>
      <c r="K238" s="11"/>
      <c r="L238" s="11">
        <v>2018</v>
      </c>
      <c r="M238" s="11" t="s">
        <v>1449</v>
      </c>
      <c r="N238" s="4" t="s">
        <v>695</v>
      </c>
      <c r="O238" s="4" t="s">
        <v>695</v>
      </c>
      <c r="P238" s="4" t="s">
        <v>695</v>
      </c>
      <c r="Q238" s="4" t="s">
        <v>695</v>
      </c>
      <c r="R238" s="4" t="s">
        <v>695</v>
      </c>
      <c r="S238" s="4" t="s">
        <v>695</v>
      </c>
      <c r="T238" s="4" t="s">
        <v>695</v>
      </c>
      <c r="U238" s="4" t="s">
        <v>848</v>
      </c>
      <c r="V238" s="11">
        <f t="shared" si="240"/>
        <v>1</v>
      </c>
      <c r="W238" s="11">
        <f t="shared" si="241"/>
        <v>1</v>
      </c>
      <c r="X238" s="11">
        <f t="shared" si="242"/>
        <v>1</v>
      </c>
      <c r="Y238" s="11">
        <f t="shared" si="243"/>
        <v>1</v>
      </c>
      <c r="Z238" s="11">
        <f t="shared" si="244"/>
        <v>1</v>
      </c>
      <c r="AA238" s="11">
        <f t="shared" si="245"/>
        <v>1</v>
      </c>
      <c r="AB238" s="11">
        <f t="shared" si="246"/>
        <v>1</v>
      </c>
      <c r="AC238" s="11">
        <f t="shared" si="247"/>
        <v>0</v>
      </c>
      <c r="AD238" s="8"/>
      <c r="AE238" s="17" t="s">
        <v>879</v>
      </c>
      <c r="AF238" s="17"/>
      <c r="AG238" s="17"/>
      <c r="AH238" s="17"/>
      <c r="AI238" s="17"/>
    </row>
    <row r="239" spans="2:35" s="2" customFormat="1" ht="15" customHeight="1" x14ac:dyDescent="0.3">
      <c r="B239" s="146" t="s">
        <v>1396</v>
      </c>
      <c r="C239" s="146" t="s">
        <v>1529</v>
      </c>
      <c r="D239" s="147" t="s">
        <v>26</v>
      </c>
      <c r="E239" s="147" t="s">
        <v>861</v>
      </c>
      <c r="F239" s="75">
        <f t="shared" si="221"/>
        <v>1</v>
      </c>
      <c r="G239" s="6" t="s">
        <v>288</v>
      </c>
      <c r="H239" s="11" t="s">
        <v>287</v>
      </c>
      <c r="I239" s="11" t="s">
        <v>556</v>
      </c>
      <c r="J239" s="11"/>
      <c r="K239" s="11"/>
      <c r="L239" s="11">
        <v>2014</v>
      </c>
      <c r="M239" s="11" t="s">
        <v>1397</v>
      </c>
      <c r="N239" s="4" t="s">
        <v>848</v>
      </c>
      <c r="O239" s="4" t="s">
        <v>848</v>
      </c>
      <c r="P239" s="4" t="s">
        <v>695</v>
      </c>
      <c r="Q239" s="4" t="s">
        <v>848</v>
      </c>
      <c r="R239" s="4" t="s">
        <v>695</v>
      </c>
      <c r="S239" s="4" t="s">
        <v>695</v>
      </c>
      <c r="T239" s="4" t="s">
        <v>848</v>
      </c>
      <c r="U239" s="4" t="s">
        <v>695</v>
      </c>
      <c r="V239" s="11">
        <f t="shared" ref="V239:V254" si="250">IF(N239="Yes",1,0)</f>
        <v>0</v>
      </c>
      <c r="W239" s="11">
        <f t="shared" ref="W239:W254" si="251">IF(O239="Yes",1,0)</f>
        <v>0</v>
      </c>
      <c r="X239" s="11">
        <f t="shared" ref="X239:X254" si="252">IF(P239="Yes",1,0)</f>
        <v>1</v>
      </c>
      <c r="Y239" s="11">
        <f t="shared" ref="Y239:Y254" si="253">IF(Q239="Yes",1,0)</f>
        <v>0</v>
      </c>
      <c r="Z239" s="11">
        <f t="shared" ref="Z239:Z254" si="254">IF(R239="Yes",1,0)</f>
        <v>1</v>
      </c>
      <c r="AA239" s="11">
        <f t="shared" ref="AA239:AA254" si="255">IF(S239="Yes",1,0)</f>
        <v>1</v>
      </c>
      <c r="AB239" s="11">
        <f t="shared" ref="AB239:AB254" si="256">IF(T239="Yes",1,0)</f>
        <v>0</v>
      </c>
      <c r="AC239" s="11">
        <f t="shared" ref="AC239:AC254" si="257">IF(U239="Yes",1,0)</f>
        <v>1</v>
      </c>
      <c r="AD239" s="8" t="s">
        <v>1398</v>
      </c>
      <c r="AE239" s="17" t="s">
        <v>848</v>
      </c>
      <c r="AF239" s="17"/>
      <c r="AG239" s="17"/>
      <c r="AH239" s="17"/>
      <c r="AI239" s="17"/>
    </row>
    <row r="240" spans="2:35" s="2" customFormat="1" ht="15" customHeight="1" x14ac:dyDescent="0.3">
      <c r="B240" s="146" t="s">
        <v>1350</v>
      </c>
      <c r="C240" s="146" t="s">
        <v>1529</v>
      </c>
      <c r="D240" s="147" t="s">
        <v>26</v>
      </c>
      <c r="E240" s="147" t="s">
        <v>861</v>
      </c>
      <c r="F240" s="75">
        <f t="shared" ref="F240" si="258">IF(E240="Alive",1,0)</f>
        <v>1</v>
      </c>
      <c r="G240" s="4" t="s">
        <v>69</v>
      </c>
      <c r="H240" s="11" t="s">
        <v>66</v>
      </c>
      <c r="I240" s="11" t="s">
        <v>555</v>
      </c>
      <c r="J240" s="11"/>
      <c r="K240" s="11"/>
      <c r="L240" s="11"/>
      <c r="M240" s="11" t="s">
        <v>1492</v>
      </c>
      <c r="N240" s="4" t="s">
        <v>848</v>
      </c>
      <c r="O240" s="4" t="s">
        <v>848</v>
      </c>
      <c r="P240" s="4" t="s">
        <v>848</v>
      </c>
      <c r="Q240" s="4" t="s">
        <v>848</v>
      </c>
      <c r="R240" s="4" t="s">
        <v>695</v>
      </c>
      <c r="S240" s="4" t="s">
        <v>695</v>
      </c>
      <c r="T240" s="4" t="s">
        <v>848</v>
      </c>
      <c r="U240" s="4" t="s">
        <v>848</v>
      </c>
      <c r="V240" s="11">
        <f t="shared" ref="V240" si="259">IF(N240="Yes",1,0)</f>
        <v>0</v>
      </c>
      <c r="W240" s="11">
        <f t="shared" ref="W240" si="260">IF(O240="Yes",1,0)</f>
        <v>0</v>
      </c>
      <c r="X240" s="11">
        <f t="shared" ref="X240" si="261">IF(P240="Yes",1,0)</f>
        <v>0</v>
      </c>
      <c r="Y240" s="11">
        <f t="shared" ref="Y240" si="262">IF(Q240="Yes",1,0)</f>
        <v>0</v>
      </c>
      <c r="Z240" s="11">
        <f t="shared" ref="Z240" si="263">IF(R240="Yes",1,0)</f>
        <v>1</v>
      </c>
      <c r="AA240" s="11">
        <f t="shared" ref="AA240" si="264">IF(S240="Yes",1,0)</f>
        <v>1</v>
      </c>
      <c r="AB240" s="11">
        <f t="shared" ref="AB240" si="265">IF(T240="Yes",1,0)</f>
        <v>0</v>
      </c>
      <c r="AC240" s="11">
        <f t="shared" ref="AC240" si="266">IF(U240="Yes",1,0)</f>
        <v>0</v>
      </c>
      <c r="AD240" s="8"/>
      <c r="AE240" s="17" t="s">
        <v>848</v>
      </c>
      <c r="AF240" s="17"/>
      <c r="AG240" s="17"/>
      <c r="AH240" s="17"/>
      <c r="AI240" s="17"/>
    </row>
    <row r="241" spans="2:35" s="2" customFormat="1" ht="15" customHeight="1" x14ac:dyDescent="0.3">
      <c r="B241" s="146" t="s">
        <v>757</v>
      </c>
      <c r="C241" s="146" t="s">
        <v>1529</v>
      </c>
      <c r="D241" s="147" t="s">
        <v>26</v>
      </c>
      <c r="E241" s="147" t="s">
        <v>861</v>
      </c>
      <c r="F241" s="75">
        <f t="shared" si="221"/>
        <v>1</v>
      </c>
      <c r="G241" s="4" t="s">
        <v>69</v>
      </c>
      <c r="H241" s="4" t="s">
        <v>70</v>
      </c>
      <c r="I241" s="11" t="s">
        <v>555</v>
      </c>
      <c r="J241" s="11"/>
      <c r="K241" s="11"/>
      <c r="L241" s="11"/>
      <c r="M241" s="11" t="s">
        <v>1058</v>
      </c>
      <c r="N241" s="4" t="s">
        <v>848</v>
      </c>
      <c r="O241" s="4" t="s">
        <v>695</v>
      </c>
      <c r="P241" s="4" t="s">
        <v>695</v>
      </c>
      <c r="Q241" s="4" t="s">
        <v>848</v>
      </c>
      <c r="R241" s="4" t="s">
        <v>695</v>
      </c>
      <c r="S241" s="4" t="s">
        <v>695</v>
      </c>
      <c r="T241" s="4" t="s">
        <v>848</v>
      </c>
      <c r="U241" s="4" t="s">
        <v>848</v>
      </c>
      <c r="V241" s="11">
        <f t="shared" si="250"/>
        <v>0</v>
      </c>
      <c r="W241" s="11">
        <f t="shared" si="251"/>
        <v>1</v>
      </c>
      <c r="X241" s="11">
        <f t="shared" si="252"/>
        <v>1</v>
      </c>
      <c r="Y241" s="11">
        <f t="shared" si="253"/>
        <v>0</v>
      </c>
      <c r="Z241" s="11">
        <f t="shared" si="254"/>
        <v>1</v>
      </c>
      <c r="AA241" s="11">
        <f t="shared" si="255"/>
        <v>1</v>
      </c>
      <c r="AB241" s="11">
        <f t="shared" si="256"/>
        <v>0</v>
      </c>
      <c r="AC241" s="11">
        <f t="shared" si="257"/>
        <v>0</v>
      </c>
      <c r="AD241" s="8"/>
      <c r="AE241" s="17" t="s">
        <v>848</v>
      </c>
      <c r="AF241" s="17"/>
      <c r="AG241" s="17"/>
      <c r="AH241" s="17"/>
      <c r="AI241" s="17"/>
    </row>
    <row r="242" spans="2:35" s="2" customFormat="1" ht="15" customHeight="1" x14ac:dyDescent="0.3">
      <c r="B242" s="146" t="s">
        <v>798</v>
      </c>
      <c r="C242" s="146" t="s">
        <v>1529</v>
      </c>
      <c r="D242" s="147" t="s">
        <v>26</v>
      </c>
      <c r="E242" s="147" t="s">
        <v>862</v>
      </c>
      <c r="F242" s="75">
        <f t="shared" si="221"/>
        <v>0</v>
      </c>
      <c r="G242" s="13" t="s">
        <v>142</v>
      </c>
      <c r="H242" s="11" t="s">
        <v>143</v>
      </c>
      <c r="I242" s="11" t="s">
        <v>555</v>
      </c>
      <c r="J242" s="11"/>
      <c r="K242" s="11"/>
      <c r="L242" s="11">
        <v>2016</v>
      </c>
      <c r="M242" s="11" t="s">
        <v>471</v>
      </c>
      <c r="N242" s="4" t="s">
        <v>848</v>
      </c>
      <c r="O242" s="4" t="s">
        <v>848</v>
      </c>
      <c r="P242" s="4" t="s">
        <v>848</v>
      </c>
      <c r="Q242" s="4" t="s">
        <v>848</v>
      </c>
      <c r="R242" s="4" t="s">
        <v>848</v>
      </c>
      <c r="S242" s="4" t="s">
        <v>848</v>
      </c>
      <c r="T242" s="4" t="s">
        <v>848</v>
      </c>
      <c r="U242" s="4" t="s">
        <v>848</v>
      </c>
      <c r="V242" s="11">
        <f t="shared" si="250"/>
        <v>0</v>
      </c>
      <c r="W242" s="11">
        <f t="shared" si="251"/>
        <v>0</v>
      </c>
      <c r="X242" s="11">
        <f t="shared" si="252"/>
        <v>0</v>
      </c>
      <c r="Y242" s="11">
        <f t="shared" si="253"/>
        <v>0</v>
      </c>
      <c r="Z242" s="11">
        <f t="shared" si="254"/>
        <v>0</v>
      </c>
      <c r="AA242" s="11">
        <f t="shared" si="255"/>
        <v>0</v>
      </c>
      <c r="AB242" s="11">
        <f t="shared" si="256"/>
        <v>0</v>
      </c>
      <c r="AC242" s="11">
        <f t="shared" si="257"/>
        <v>0</v>
      </c>
      <c r="AD242" s="8"/>
      <c r="AE242" s="17" t="s">
        <v>879</v>
      </c>
      <c r="AF242" s="17"/>
      <c r="AG242" s="17"/>
      <c r="AH242" s="17"/>
      <c r="AI242" s="17"/>
    </row>
    <row r="243" spans="2:35" s="2" customFormat="1" ht="15" customHeight="1" x14ac:dyDescent="0.3">
      <c r="B243" s="11" t="s">
        <v>1560</v>
      </c>
      <c r="C243" s="11" t="s">
        <v>1529</v>
      </c>
      <c r="D243" s="5" t="s">
        <v>26</v>
      </c>
      <c r="E243" s="5" t="s">
        <v>861</v>
      </c>
      <c r="F243" s="75">
        <f t="shared" ref="F243" si="267">IF(E243="Alive",1,0)</f>
        <v>1</v>
      </c>
      <c r="G243" s="6" t="s">
        <v>123</v>
      </c>
      <c r="H243" s="13" t="s">
        <v>1476</v>
      </c>
      <c r="I243" s="11" t="s">
        <v>555</v>
      </c>
      <c r="J243" s="11"/>
      <c r="K243" s="11"/>
      <c r="L243" s="11">
        <v>2017</v>
      </c>
      <c r="M243" s="11" t="s">
        <v>1566</v>
      </c>
      <c r="N243" s="4" t="s">
        <v>848</v>
      </c>
      <c r="O243" s="4" t="s">
        <v>848</v>
      </c>
      <c r="P243" s="4" t="s">
        <v>848</v>
      </c>
      <c r="Q243" s="4" t="s">
        <v>848</v>
      </c>
      <c r="R243" s="4" t="s">
        <v>848</v>
      </c>
      <c r="S243" s="4" t="s">
        <v>848</v>
      </c>
      <c r="T243" s="4" t="s">
        <v>695</v>
      </c>
      <c r="U243" s="4" t="s">
        <v>848</v>
      </c>
      <c r="V243" s="11">
        <f t="shared" ref="V243" si="268">IF(N243="Yes",1,0)</f>
        <v>0</v>
      </c>
      <c r="W243" s="11">
        <f t="shared" ref="W243" si="269">IF(O243="Yes",1,0)</f>
        <v>0</v>
      </c>
      <c r="X243" s="11">
        <f t="shared" ref="X243" si="270">IF(P243="Yes",1,0)</f>
        <v>0</v>
      </c>
      <c r="Y243" s="11">
        <f t="shared" ref="Y243" si="271">IF(Q243="Yes",1,0)</f>
        <v>0</v>
      </c>
      <c r="Z243" s="11">
        <f t="shared" ref="Z243" si="272">IF(R243="Yes",1,0)</f>
        <v>0</v>
      </c>
      <c r="AA243" s="11">
        <f t="shared" ref="AA243" si="273">IF(S243="Yes",1,0)</f>
        <v>0</v>
      </c>
      <c r="AB243" s="11">
        <f t="shared" ref="AB243" si="274">IF(T243="Yes",1,0)</f>
        <v>1</v>
      </c>
      <c r="AC243" s="11">
        <f t="shared" ref="AC243" si="275">IF(U243="Yes",1,0)</f>
        <v>0</v>
      </c>
      <c r="AD243" s="8"/>
      <c r="AE243" s="17" t="s">
        <v>879</v>
      </c>
      <c r="AF243" s="17"/>
      <c r="AG243" s="17"/>
      <c r="AH243" s="17"/>
      <c r="AI243" s="17"/>
    </row>
    <row r="244" spans="2:35" s="2" customFormat="1" ht="15" customHeight="1" x14ac:dyDescent="0.3">
      <c r="B244" s="4" t="s">
        <v>40</v>
      </c>
      <c r="C244" s="11" t="s">
        <v>1529</v>
      </c>
      <c r="D244" s="5" t="s">
        <v>26</v>
      </c>
      <c r="E244" s="5" t="s">
        <v>861</v>
      </c>
      <c r="F244" s="75">
        <f t="shared" si="221"/>
        <v>1</v>
      </c>
      <c r="G244" s="6" t="s">
        <v>69</v>
      </c>
      <c r="H244" s="4" t="s">
        <v>122</v>
      </c>
      <c r="I244" s="4" t="s">
        <v>555</v>
      </c>
      <c r="J244" s="4"/>
      <c r="K244" s="4"/>
      <c r="L244" s="23" t="s">
        <v>293</v>
      </c>
      <c r="M244" s="4" t="s">
        <v>150</v>
      </c>
      <c r="N244" s="4" t="s">
        <v>695</v>
      </c>
      <c r="O244" s="4" t="s">
        <v>848</v>
      </c>
      <c r="P244" s="4" t="s">
        <v>848</v>
      </c>
      <c r="Q244" s="4" t="s">
        <v>848</v>
      </c>
      <c r="R244" s="4" t="s">
        <v>695</v>
      </c>
      <c r="S244" s="4" t="s">
        <v>695</v>
      </c>
      <c r="T244" s="4" t="s">
        <v>695</v>
      </c>
      <c r="U244" s="4" t="s">
        <v>848</v>
      </c>
      <c r="V244" s="4">
        <f t="shared" si="250"/>
        <v>1</v>
      </c>
      <c r="W244" s="4">
        <f t="shared" si="251"/>
        <v>0</v>
      </c>
      <c r="X244" s="4">
        <f t="shared" si="252"/>
        <v>0</v>
      </c>
      <c r="Y244" s="4">
        <f t="shared" si="253"/>
        <v>0</v>
      </c>
      <c r="Z244" s="4">
        <f t="shared" si="254"/>
        <v>1</v>
      </c>
      <c r="AA244" s="4">
        <f t="shared" si="255"/>
        <v>1</v>
      </c>
      <c r="AB244" s="4">
        <f t="shared" si="256"/>
        <v>1</v>
      </c>
      <c r="AC244" s="4">
        <f t="shared" si="257"/>
        <v>0</v>
      </c>
      <c r="AD244" s="8"/>
      <c r="AE244" s="8" t="s">
        <v>879</v>
      </c>
      <c r="AF244" s="8"/>
      <c r="AG244" s="8"/>
      <c r="AH244" s="8"/>
      <c r="AI244" s="8"/>
    </row>
    <row r="245" spans="2:35" s="2" customFormat="1" ht="15" customHeight="1" x14ac:dyDescent="0.3">
      <c r="B245" s="4" t="s">
        <v>669</v>
      </c>
      <c r="C245" s="11" t="s">
        <v>1529</v>
      </c>
      <c r="D245" s="5" t="s">
        <v>26</v>
      </c>
      <c r="E245" s="5" t="s">
        <v>861</v>
      </c>
      <c r="F245" s="75">
        <f t="shared" si="221"/>
        <v>1</v>
      </c>
      <c r="G245" s="4" t="s">
        <v>346</v>
      </c>
      <c r="H245" s="4" t="s">
        <v>125</v>
      </c>
      <c r="I245" s="4" t="s">
        <v>555</v>
      </c>
      <c r="J245" s="4"/>
      <c r="K245" s="4"/>
      <c r="L245" s="22">
        <v>2012</v>
      </c>
      <c r="M245" s="11" t="s">
        <v>1054</v>
      </c>
      <c r="N245" s="4" t="s">
        <v>848</v>
      </c>
      <c r="O245" s="4" t="s">
        <v>848</v>
      </c>
      <c r="P245" s="4" t="s">
        <v>848</v>
      </c>
      <c r="Q245" s="4" t="s">
        <v>848</v>
      </c>
      <c r="R245" s="4" t="s">
        <v>848</v>
      </c>
      <c r="S245" s="4" t="s">
        <v>848</v>
      </c>
      <c r="T245" s="4" t="s">
        <v>848</v>
      </c>
      <c r="U245" s="4" t="s">
        <v>848</v>
      </c>
      <c r="V245" s="4">
        <f t="shared" si="250"/>
        <v>0</v>
      </c>
      <c r="W245" s="4">
        <f t="shared" si="251"/>
        <v>0</v>
      </c>
      <c r="X245" s="4">
        <f t="shared" si="252"/>
        <v>0</v>
      </c>
      <c r="Y245" s="4">
        <f t="shared" si="253"/>
        <v>0</v>
      </c>
      <c r="Z245" s="4">
        <f t="shared" si="254"/>
        <v>0</v>
      </c>
      <c r="AA245" s="4">
        <f t="shared" si="255"/>
        <v>0</v>
      </c>
      <c r="AB245" s="4">
        <f t="shared" si="256"/>
        <v>0</v>
      </c>
      <c r="AC245" s="4">
        <f t="shared" si="257"/>
        <v>0</v>
      </c>
      <c r="AD245" s="8"/>
      <c r="AE245" s="8" t="s">
        <v>879</v>
      </c>
      <c r="AF245" s="8"/>
      <c r="AG245" s="8"/>
      <c r="AH245" s="8"/>
      <c r="AI245" s="8"/>
    </row>
    <row r="246" spans="2:35" s="2" customFormat="1" ht="15" customHeight="1" x14ac:dyDescent="0.3">
      <c r="B246" s="4" t="s">
        <v>736</v>
      </c>
      <c r="C246" s="11" t="s">
        <v>1529</v>
      </c>
      <c r="D246" s="5" t="s">
        <v>26</v>
      </c>
      <c r="E246" s="5" t="s">
        <v>861</v>
      </c>
      <c r="F246" s="75">
        <f t="shared" si="221"/>
        <v>1</v>
      </c>
      <c r="G246" s="4" t="s">
        <v>123</v>
      </c>
      <c r="H246" s="4" t="s">
        <v>1381</v>
      </c>
      <c r="I246" s="4" t="s">
        <v>555</v>
      </c>
      <c r="J246" s="4"/>
      <c r="K246" s="4"/>
      <c r="L246" s="22"/>
      <c r="M246" s="4" t="s">
        <v>1059</v>
      </c>
      <c r="N246" s="4" t="s">
        <v>848</v>
      </c>
      <c r="O246" s="4" t="s">
        <v>848</v>
      </c>
      <c r="P246" s="4" t="s">
        <v>848</v>
      </c>
      <c r="Q246" s="4" t="s">
        <v>848</v>
      </c>
      <c r="R246" s="4" t="s">
        <v>848</v>
      </c>
      <c r="S246" s="4" t="s">
        <v>848</v>
      </c>
      <c r="T246" s="4" t="s">
        <v>848</v>
      </c>
      <c r="U246" s="4" t="s">
        <v>848</v>
      </c>
      <c r="V246" s="4">
        <f t="shared" si="250"/>
        <v>0</v>
      </c>
      <c r="W246" s="4">
        <f t="shared" si="251"/>
        <v>0</v>
      </c>
      <c r="X246" s="4">
        <f t="shared" si="252"/>
        <v>0</v>
      </c>
      <c r="Y246" s="4">
        <f t="shared" si="253"/>
        <v>0</v>
      </c>
      <c r="Z246" s="4">
        <f t="shared" si="254"/>
        <v>0</v>
      </c>
      <c r="AA246" s="4">
        <f t="shared" si="255"/>
        <v>0</v>
      </c>
      <c r="AB246" s="4">
        <f t="shared" si="256"/>
        <v>0</v>
      </c>
      <c r="AC246" s="4">
        <f t="shared" si="257"/>
        <v>0</v>
      </c>
      <c r="AD246" s="8"/>
      <c r="AE246" s="8" t="s">
        <v>879</v>
      </c>
      <c r="AF246" s="8"/>
      <c r="AG246" s="8"/>
      <c r="AH246" s="8"/>
      <c r="AI246" s="8"/>
    </row>
    <row r="247" spans="2:35" s="2" customFormat="1" ht="15" customHeight="1" x14ac:dyDescent="0.3">
      <c r="B247" s="4" t="s">
        <v>62</v>
      </c>
      <c r="C247" s="11" t="s">
        <v>1529</v>
      </c>
      <c r="D247" s="5" t="s">
        <v>26</v>
      </c>
      <c r="E247" s="5" t="s">
        <v>861</v>
      </c>
      <c r="F247" s="75">
        <f t="shared" si="221"/>
        <v>1</v>
      </c>
      <c r="G247" s="6" t="s">
        <v>69</v>
      </c>
      <c r="H247" s="4" t="s">
        <v>122</v>
      </c>
      <c r="I247" s="4" t="s">
        <v>555</v>
      </c>
      <c r="J247" s="4"/>
      <c r="K247" s="4"/>
      <c r="L247" s="4">
        <v>2005</v>
      </c>
      <c r="M247" s="4" t="s">
        <v>151</v>
      </c>
      <c r="N247" s="4" t="s">
        <v>695</v>
      </c>
      <c r="O247" s="4" t="s">
        <v>848</v>
      </c>
      <c r="P247" s="4" t="s">
        <v>848</v>
      </c>
      <c r="Q247" s="4" t="s">
        <v>848</v>
      </c>
      <c r="R247" s="4" t="s">
        <v>695</v>
      </c>
      <c r="S247" s="4" t="s">
        <v>848</v>
      </c>
      <c r="T247" s="4" t="s">
        <v>848</v>
      </c>
      <c r="U247" s="4" t="s">
        <v>848</v>
      </c>
      <c r="V247" s="4">
        <f t="shared" si="250"/>
        <v>1</v>
      </c>
      <c r="W247" s="4">
        <f t="shared" si="251"/>
        <v>0</v>
      </c>
      <c r="X247" s="4">
        <f t="shared" si="252"/>
        <v>0</v>
      </c>
      <c r="Y247" s="4">
        <f t="shared" si="253"/>
        <v>0</v>
      </c>
      <c r="Z247" s="4">
        <f t="shared" si="254"/>
        <v>1</v>
      </c>
      <c r="AA247" s="4">
        <f t="shared" si="255"/>
        <v>0</v>
      </c>
      <c r="AB247" s="4">
        <f t="shared" si="256"/>
        <v>0</v>
      </c>
      <c r="AC247" s="4">
        <f t="shared" si="257"/>
        <v>0</v>
      </c>
      <c r="AD247" s="8"/>
      <c r="AE247" s="8" t="s">
        <v>848</v>
      </c>
      <c r="AF247" s="8"/>
      <c r="AG247" s="8"/>
      <c r="AH247" s="8"/>
      <c r="AI247" s="8"/>
    </row>
    <row r="248" spans="2:35" s="2" customFormat="1" ht="15" customHeight="1" x14ac:dyDescent="0.3">
      <c r="B248" s="4" t="s">
        <v>746</v>
      </c>
      <c r="C248" s="11" t="s">
        <v>1529</v>
      </c>
      <c r="D248" s="5" t="s">
        <v>26</v>
      </c>
      <c r="E248" s="5" t="s">
        <v>861</v>
      </c>
      <c r="F248" s="75">
        <f t="shared" si="221"/>
        <v>1</v>
      </c>
      <c r="G248" s="6" t="s">
        <v>123</v>
      </c>
      <c r="H248" s="13" t="s">
        <v>1476</v>
      </c>
      <c r="I248" s="4" t="s">
        <v>556</v>
      </c>
      <c r="J248" s="4"/>
      <c r="K248" s="4"/>
      <c r="L248" s="4"/>
      <c r="M248" s="4" t="s">
        <v>1062</v>
      </c>
      <c r="N248" s="4" t="s">
        <v>848</v>
      </c>
      <c r="O248" s="4" t="s">
        <v>848</v>
      </c>
      <c r="P248" s="4" t="s">
        <v>848</v>
      </c>
      <c r="Q248" s="4" t="s">
        <v>848</v>
      </c>
      <c r="R248" s="4" t="s">
        <v>848</v>
      </c>
      <c r="S248" s="4" t="s">
        <v>848</v>
      </c>
      <c r="T248" s="4" t="s">
        <v>695</v>
      </c>
      <c r="U248" s="4" t="s">
        <v>848</v>
      </c>
      <c r="V248" s="4">
        <f t="shared" si="250"/>
        <v>0</v>
      </c>
      <c r="W248" s="4">
        <f t="shared" si="251"/>
        <v>0</v>
      </c>
      <c r="X248" s="4">
        <f t="shared" si="252"/>
        <v>0</v>
      </c>
      <c r="Y248" s="4">
        <f t="shared" si="253"/>
        <v>0</v>
      </c>
      <c r="Z248" s="4">
        <f t="shared" si="254"/>
        <v>0</v>
      </c>
      <c r="AA248" s="4">
        <f t="shared" si="255"/>
        <v>0</v>
      </c>
      <c r="AB248" s="4">
        <f t="shared" si="256"/>
        <v>1</v>
      </c>
      <c r="AC248" s="4">
        <f t="shared" si="257"/>
        <v>0</v>
      </c>
      <c r="AD248" s="8"/>
      <c r="AE248" s="8" t="s">
        <v>879</v>
      </c>
      <c r="AF248" s="8"/>
      <c r="AG248" s="8"/>
      <c r="AH248" s="8"/>
      <c r="AI248" s="8"/>
    </row>
    <row r="249" spans="2:35" s="2" customFormat="1" ht="15" customHeight="1" x14ac:dyDescent="0.3">
      <c r="B249" s="4" t="s">
        <v>821</v>
      </c>
      <c r="C249" s="11" t="s">
        <v>1529</v>
      </c>
      <c r="D249" s="5" t="s">
        <v>26</v>
      </c>
      <c r="E249" s="5" t="s">
        <v>861</v>
      </c>
      <c r="F249" s="75">
        <f t="shared" si="221"/>
        <v>1</v>
      </c>
      <c r="G249" s="4" t="s">
        <v>1115</v>
      </c>
      <c r="H249" s="4" t="s">
        <v>65</v>
      </c>
      <c r="I249" s="11" t="s">
        <v>1116</v>
      </c>
      <c r="J249" s="4"/>
      <c r="K249" s="4"/>
      <c r="L249" s="4">
        <v>2017</v>
      </c>
      <c r="M249" s="4" t="s">
        <v>822</v>
      </c>
      <c r="N249" s="4" t="s">
        <v>848</v>
      </c>
      <c r="O249" s="4" t="s">
        <v>848</v>
      </c>
      <c r="P249" s="4" t="s">
        <v>848</v>
      </c>
      <c r="Q249" s="4" t="s">
        <v>848</v>
      </c>
      <c r="R249" s="4" t="s">
        <v>848</v>
      </c>
      <c r="S249" s="4" t="s">
        <v>848</v>
      </c>
      <c r="T249" s="4" t="s">
        <v>848</v>
      </c>
      <c r="U249" s="4" t="s">
        <v>848</v>
      </c>
      <c r="V249" s="4">
        <f t="shared" si="250"/>
        <v>0</v>
      </c>
      <c r="W249" s="4">
        <f t="shared" si="251"/>
        <v>0</v>
      </c>
      <c r="X249" s="4">
        <f t="shared" si="252"/>
        <v>0</v>
      </c>
      <c r="Y249" s="4">
        <f t="shared" si="253"/>
        <v>0</v>
      </c>
      <c r="Z249" s="4">
        <f t="shared" si="254"/>
        <v>0</v>
      </c>
      <c r="AA249" s="4">
        <f t="shared" si="255"/>
        <v>0</v>
      </c>
      <c r="AB249" s="4">
        <f t="shared" si="256"/>
        <v>0</v>
      </c>
      <c r="AC249" s="4">
        <f t="shared" si="257"/>
        <v>0</v>
      </c>
      <c r="AD249" s="8"/>
      <c r="AE249" s="8" t="s">
        <v>879</v>
      </c>
      <c r="AF249" s="8"/>
      <c r="AG249" s="8"/>
      <c r="AH249" s="8"/>
      <c r="AI249" s="8"/>
    </row>
    <row r="250" spans="2:35" s="2" customFormat="1" ht="15" customHeight="1" x14ac:dyDescent="0.3">
      <c r="B250" s="4" t="s">
        <v>523</v>
      </c>
      <c r="C250" s="11" t="s">
        <v>1529</v>
      </c>
      <c r="D250" s="5" t="s">
        <v>26</v>
      </c>
      <c r="E250" s="5" t="s">
        <v>861</v>
      </c>
      <c r="F250" s="75">
        <f t="shared" si="221"/>
        <v>1</v>
      </c>
      <c r="G250" s="6" t="s">
        <v>123</v>
      </c>
      <c r="H250" s="13" t="s">
        <v>1476</v>
      </c>
      <c r="I250" s="4" t="s">
        <v>515</v>
      </c>
      <c r="J250" s="4" t="s">
        <v>940</v>
      </c>
      <c r="K250" s="4"/>
      <c r="L250" s="4">
        <v>2014</v>
      </c>
      <c r="M250" s="4" t="s">
        <v>524</v>
      </c>
      <c r="N250" s="4" t="s">
        <v>848</v>
      </c>
      <c r="O250" s="4" t="s">
        <v>848</v>
      </c>
      <c r="P250" s="4" t="s">
        <v>848</v>
      </c>
      <c r="Q250" s="4" t="s">
        <v>848</v>
      </c>
      <c r="R250" s="4" t="s">
        <v>848</v>
      </c>
      <c r="S250" s="4" t="s">
        <v>848</v>
      </c>
      <c r="T250" s="4" t="s">
        <v>695</v>
      </c>
      <c r="U250" s="4" t="s">
        <v>848</v>
      </c>
      <c r="V250" s="4">
        <f t="shared" si="250"/>
        <v>0</v>
      </c>
      <c r="W250" s="4">
        <f t="shared" si="251"/>
        <v>0</v>
      </c>
      <c r="X250" s="4">
        <f t="shared" si="252"/>
        <v>0</v>
      </c>
      <c r="Y250" s="4">
        <f t="shared" si="253"/>
        <v>0</v>
      </c>
      <c r="Z250" s="4">
        <f t="shared" si="254"/>
        <v>0</v>
      </c>
      <c r="AA250" s="4">
        <f t="shared" si="255"/>
        <v>0</v>
      </c>
      <c r="AB250" s="4">
        <f t="shared" si="256"/>
        <v>1</v>
      </c>
      <c r="AC250" s="4">
        <f t="shared" si="257"/>
        <v>0</v>
      </c>
      <c r="AD250" s="8"/>
      <c r="AE250" s="8" t="s">
        <v>848</v>
      </c>
      <c r="AF250" s="8"/>
      <c r="AG250" s="8"/>
      <c r="AH250" s="8"/>
      <c r="AI250" s="8"/>
    </row>
    <row r="251" spans="2:35" s="2" customFormat="1" ht="15" customHeight="1" x14ac:dyDescent="0.3">
      <c r="B251" s="4" t="s">
        <v>793</v>
      </c>
      <c r="C251" s="11" t="s">
        <v>1529</v>
      </c>
      <c r="D251" s="5" t="s">
        <v>26</v>
      </c>
      <c r="E251" s="5" t="s">
        <v>861</v>
      </c>
      <c r="F251" s="75">
        <f t="shared" si="221"/>
        <v>1</v>
      </c>
      <c r="G251" s="6" t="s">
        <v>69</v>
      </c>
      <c r="H251" s="4" t="s">
        <v>122</v>
      </c>
      <c r="I251" s="4" t="s">
        <v>555</v>
      </c>
      <c r="J251" s="4"/>
      <c r="K251" s="4"/>
      <c r="L251" s="4"/>
      <c r="M251" s="4" t="s">
        <v>1060</v>
      </c>
      <c r="N251" s="4" t="s">
        <v>695</v>
      </c>
      <c r="O251" s="4" t="s">
        <v>848</v>
      </c>
      <c r="P251" s="4" t="s">
        <v>848</v>
      </c>
      <c r="Q251" s="4" t="s">
        <v>848</v>
      </c>
      <c r="R251" s="4" t="s">
        <v>695</v>
      </c>
      <c r="S251" s="4" t="s">
        <v>695</v>
      </c>
      <c r="T251" s="4" t="s">
        <v>848</v>
      </c>
      <c r="U251" s="4" t="s">
        <v>848</v>
      </c>
      <c r="V251" s="4">
        <f t="shared" si="250"/>
        <v>1</v>
      </c>
      <c r="W251" s="4">
        <f t="shared" si="251"/>
        <v>0</v>
      </c>
      <c r="X251" s="4">
        <f t="shared" si="252"/>
        <v>0</v>
      </c>
      <c r="Y251" s="4">
        <f t="shared" si="253"/>
        <v>0</v>
      </c>
      <c r="Z251" s="4">
        <f t="shared" si="254"/>
        <v>1</v>
      </c>
      <c r="AA251" s="4">
        <f t="shared" si="255"/>
        <v>1</v>
      </c>
      <c r="AB251" s="4">
        <f t="shared" si="256"/>
        <v>0</v>
      </c>
      <c r="AC251" s="4">
        <f t="shared" si="257"/>
        <v>0</v>
      </c>
      <c r="AD251" s="8"/>
      <c r="AE251" s="8" t="s">
        <v>879</v>
      </c>
      <c r="AF251" s="8"/>
      <c r="AG251" s="8"/>
      <c r="AH251" s="8"/>
      <c r="AI251" s="8"/>
    </row>
    <row r="252" spans="2:35" s="2" customFormat="1" ht="15" customHeight="1" x14ac:dyDescent="0.3">
      <c r="B252" s="11" t="s">
        <v>501</v>
      </c>
      <c r="C252" s="11" t="s">
        <v>1529</v>
      </c>
      <c r="D252" s="12" t="s">
        <v>26</v>
      </c>
      <c r="E252" s="12" t="s">
        <v>861</v>
      </c>
      <c r="F252" s="75">
        <f t="shared" si="221"/>
        <v>1</v>
      </c>
      <c r="G252" s="13" t="s">
        <v>123</v>
      </c>
      <c r="H252" s="13" t="s">
        <v>1476</v>
      </c>
      <c r="I252" s="11" t="s">
        <v>555</v>
      </c>
      <c r="J252" s="11"/>
      <c r="K252" s="11"/>
      <c r="L252" s="11">
        <v>2016</v>
      </c>
      <c r="M252" s="11"/>
      <c r="N252" s="4" t="s">
        <v>848</v>
      </c>
      <c r="O252" s="4" t="s">
        <v>848</v>
      </c>
      <c r="P252" s="4" t="s">
        <v>848</v>
      </c>
      <c r="Q252" s="4" t="s">
        <v>848</v>
      </c>
      <c r="R252" s="4" t="s">
        <v>848</v>
      </c>
      <c r="S252" s="4" t="s">
        <v>848</v>
      </c>
      <c r="T252" s="4" t="s">
        <v>848</v>
      </c>
      <c r="U252" s="4" t="s">
        <v>848</v>
      </c>
      <c r="V252" s="11">
        <f t="shared" si="250"/>
        <v>0</v>
      </c>
      <c r="W252" s="11">
        <f t="shared" si="251"/>
        <v>0</v>
      </c>
      <c r="X252" s="11">
        <f t="shared" si="252"/>
        <v>0</v>
      </c>
      <c r="Y252" s="11">
        <f t="shared" si="253"/>
        <v>0</v>
      </c>
      <c r="Z252" s="11">
        <f t="shared" si="254"/>
        <v>0</v>
      </c>
      <c r="AA252" s="11">
        <f t="shared" si="255"/>
        <v>0</v>
      </c>
      <c r="AB252" s="11">
        <f t="shared" si="256"/>
        <v>0</v>
      </c>
      <c r="AC252" s="11">
        <f t="shared" si="257"/>
        <v>0</v>
      </c>
      <c r="AD252" s="8"/>
      <c r="AE252" s="17" t="s">
        <v>879</v>
      </c>
      <c r="AF252" s="17"/>
      <c r="AG252" s="17"/>
      <c r="AH252" s="17"/>
      <c r="AI252" s="17"/>
    </row>
    <row r="253" spans="2:35" s="2" customFormat="1" ht="15" customHeight="1" x14ac:dyDescent="0.3">
      <c r="B253" s="4" t="s">
        <v>670</v>
      </c>
      <c r="C253" s="11" t="s">
        <v>1529</v>
      </c>
      <c r="D253" s="5" t="s">
        <v>26</v>
      </c>
      <c r="E253" s="5" t="s">
        <v>861</v>
      </c>
      <c r="F253" s="75">
        <f t="shared" si="221"/>
        <v>1</v>
      </c>
      <c r="G253" s="4" t="s">
        <v>119</v>
      </c>
      <c r="H253" s="4" t="s">
        <v>72</v>
      </c>
      <c r="I253" s="4" t="s">
        <v>555</v>
      </c>
      <c r="J253" s="4"/>
      <c r="K253" s="4"/>
      <c r="L253" s="22">
        <v>2009</v>
      </c>
      <c r="M253" s="4" t="s">
        <v>1061</v>
      </c>
      <c r="N253" s="4" t="s">
        <v>848</v>
      </c>
      <c r="O253" s="4" t="s">
        <v>848</v>
      </c>
      <c r="P253" s="4" t="s">
        <v>848</v>
      </c>
      <c r="Q253" s="4" t="s">
        <v>848</v>
      </c>
      <c r="R253" s="4" t="s">
        <v>848</v>
      </c>
      <c r="S253" s="4" t="s">
        <v>848</v>
      </c>
      <c r="T253" s="4" t="s">
        <v>848</v>
      </c>
      <c r="U253" s="4" t="s">
        <v>848</v>
      </c>
      <c r="V253" s="4">
        <f t="shared" si="250"/>
        <v>0</v>
      </c>
      <c r="W253" s="4">
        <f t="shared" si="251"/>
        <v>0</v>
      </c>
      <c r="X253" s="4">
        <f t="shared" si="252"/>
        <v>0</v>
      </c>
      <c r="Y253" s="4">
        <f t="shared" si="253"/>
        <v>0</v>
      </c>
      <c r="Z253" s="4">
        <f t="shared" si="254"/>
        <v>0</v>
      </c>
      <c r="AA253" s="4">
        <f t="shared" si="255"/>
        <v>0</v>
      </c>
      <c r="AB253" s="4">
        <f t="shared" si="256"/>
        <v>0</v>
      </c>
      <c r="AC253" s="4">
        <f t="shared" si="257"/>
        <v>0</v>
      </c>
      <c r="AD253" s="8"/>
      <c r="AE253" s="17" t="s">
        <v>879</v>
      </c>
      <c r="AF253" s="8"/>
      <c r="AG253" s="8"/>
      <c r="AH253" s="8"/>
      <c r="AI253" s="8"/>
    </row>
    <row r="254" spans="2:35" s="2" customFormat="1" ht="15" customHeight="1" x14ac:dyDescent="0.3">
      <c r="B254" s="11" t="s">
        <v>642</v>
      </c>
      <c r="C254" s="11" t="s">
        <v>1529</v>
      </c>
      <c r="D254" s="12" t="s">
        <v>26</v>
      </c>
      <c r="E254" s="12" t="s">
        <v>861</v>
      </c>
      <c r="F254" s="75">
        <f t="shared" si="221"/>
        <v>1</v>
      </c>
      <c r="G254" s="6" t="s">
        <v>142</v>
      </c>
      <c r="H254" s="4" t="s">
        <v>143</v>
      </c>
      <c r="I254" s="11" t="s">
        <v>555</v>
      </c>
      <c r="J254" s="11"/>
      <c r="K254" s="11"/>
      <c r="L254" s="11">
        <v>2017</v>
      </c>
      <c r="M254" s="11" t="s">
        <v>643</v>
      </c>
      <c r="N254" s="4" t="s">
        <v>848</v>
      </c>
      <c r="O254" s="4" t="s">
        <v>848</v>
      </c>
      <c r="P254" s="4" t="s">
        <v>848</v>
      </c>
      <c r="Q254" s="4" t="s">
        <v>848</v>
      </c>
      <c r="R254" s="4" t="s">
        <v>848</v>
      </c>
      <c r="S254" s="4" t="s">
        <v>848</v>
      </c>
      <c r="T254" s="4" t="s">
        <v>848</v>
      </c>
      <c r="U254" s="4" t="s">
        <v>848</v>
      </c>
      <c r="V254" s="11">
        <f t="shared" si="250"/>
        <v>0</v>
      </c>
      <c r="W254" s="11">
        <f t="shared" si="251"/>
        <v>0</v>
      </c>
      <c r="X254" s="11">
        <f t="shared" si="252"/>
        <v>0</v>
      </c>
      <c r="Y254" s="11">
        <f t="shared" si="253"/>
        <v>0</v>
      </c>
      <c r="Z254" s="11">
        <f t="shared" si="254"/>
        <v>0</v>
      </c>
      <c r="AA254" s="11">
        <f t="shared" si="255"/>
        <v>0</v>
      </c>
      <c r="AB254" s="11">
        <f t="shared" si="256"/>
        <v>0</v>
      </c>
      <c r="AC254" s="11">
        <f t="shared" si="257"/>
        <v>0</v>
      </c>
      <c r="AD254" s="8" t="s">
        <v>1064</v>
      </c>
      <c r="AE254" s="17" t="s">
        <v>848</v>
      </c>
      <c r="AF254" s="17" t="s">
        <v>644</v>
      </c>
      <c r="AG254" s="17"/>
      <c r="AH254" s="17"/>
      <c r="AI254" s="17"/>
    </row>
    <row r="255" spans="2:35" s="2" customFormat="1" ht="15" customHeight="1" x14ac:dyDescent="0.3">
      <c r="B255" s="45" t="s">
        <v>1454</v>
      </c>
      <c r="C255" s="11" t="s">
        <v>1529</v>
      </c>
      <c r="D255" s="12" t="s">
        <v>26</v>
      </c>
      <c r="E255" s="12" t="s">
        <v>861</v>
      </c>
      <c r="F255" s="75">
        <f t="shared" si="221"/>
        <v>1</v>
      </c>
      <c r="G255" s="13" t="s">
        <v>123</v>
      </c>
      <c r="H255" s="13" t="s">
        <v>1476</v>
      </c>
      <c r="I255" s="11" t="s">
        <v>555</v>
      </c>
      <c r="J255" s="11"/>
      <c r="K255" s="11"/>
      <c r="L255" s="11"/>
      <c r="M255" s="11" t="s">
        <v>1475</v>
      </c>
      <c r="N255" s="4" t="s">
        <v>848</v>
      </c>
      <c r="O255" s="4" t="s">
        <v>848</v>
      </c>
      <c r="P255" s="4" t="s">
        <v>848</v>
      </c>
      <c r="Q255" s="4" t="s">
        <v>848</v>
      </c>
      <c r="R255" s="4" t="s">
        <v>848</v>
      </c>
      <c r="S255" s="4" t="s">
        <v>848</v>
      </c>
      <c r="T255" s="4" t="s">
        <v>848</v>
      </c>
      <c r="U255" s="4" t="s">
        <v>848</v>
      </c>
      <c r="V255" s="11">
        <f t="shared" ref="V255" si="276">IF(N255="Yes",1,0)</f>
        <v>0</v>
      </c>
      <c r="W255" s="11">
        <f t="shared" ref="W255" si="277">IF(O255="Yes",1,0)</f>
        <v>0</v>
      </c>
      <c r="X255" s="11">
        <f t="shared" ref="X255" si="278">IF(P255="Yes",1,0)</f>
        <v>0</v>
      </c>
      <c r="Y255" s="11">
        <f t="shared" ref="Y255" si="279">IF(Q255="Yes",1,0)</f>
        <v>0</v>
      </c>
      <c r="Z255" s="11">
        <f t="shared" ref="Z255" si="280">IF(R255="Yes",1,0)</f>
        <v>0</v>
      </c>
      <c r="AA255" s="11">
        <f t="shared" ref="AA255" si="281">IF(S255="Yes",1,0)</f>
        <v>0</v>
      </c>
      <c r="AB255" s="11">
        <f t="shared" ref="AB255" si="282">IF(T255="Yes",1,0)</f>
        <v>0</v>
      </c>
      <c r="AC255" s="11">
        <f t="shared" ref="AC255" si="283">IF(U255="Yes",1,0)</f>
        <v>0</v>
      </c>
      <c r="AD255" s="8"/>
      <c r="AE255" s="17" t="s">
        <v>879</v>
      </c>
      <c r="AF255" s="17"/>
      <c r="AG255" s="17"/>
      <c r="AH255" s="17"/>
      <c r="AI255" s="17"/>
    </row>
    <row r="256" spans="2:35" s="2" customFormat="1" ht="15" customHeight="1" x14ac:dyDescent="0.3">
      <c r="B256" s="45" t="s">
        <v>1617</v>
      </c>
      <c r="C256" s="11" t="s">
        <v>1529</v>
      </c>
      <c r="D256" s="12" t="s">
        <v>26</v>
      </c>
      <c r="E256" s="12" t="s">
        <v>861</v>
      </c>
      <c r="F256" s="75">
        <f t="shared" ref="F256" si="284">IF(E256="Alive",1,0)</f>
        <v>1</v>
      </c>
      <c r="G256" s="6" t="s">
        <v>142</v>
      </c>
      <c r="H256" s="4" t="s">
        <v>143</v>
      </c>
      <c r="I256" s="11" t="s">
        <v>639</v>
      </c>
      <c r="J256" s="11"/>
      <c r="K256" s="11"/>
      <c r="L256" s="11">
        <v>2018</v>
      </c>
      <c r="M256" s="11" t="s">
        <v>910</v>
      </c>
      <c r="N256" s="4" t="s">
        <v>848</v>
      </c>
      <c r="O256" s="4" t="s">
        <v>848</v>
      </c>
      <c r="P256" s="4" t="s">
        <v>848</v>
      </c>
      <c r="Q256" s="4" t="s">
        <v>848</v>
      </c>
      <c r="R256" s="4" t="s">
        <v>848</v>
      </c>
      <c r="S256" s="4" t="s">
        <v>848</v>
      </c>
      <c r="T256" s="4" t="s">
        <v>848</v>
      </c>
      <c r="U256" s="4" t="s">
        <v>848</v>
      </c>
      <c r="V256" s="11">
        <f t="shared" ref="V256" si="285">IF(N256="Yes",1,0)</f>
        <v>0</v>
      </c>
      <c r="W256" s="11">
        <f t="shared" ref="W256" si="286">IF(O256="Yes",1,0)</f>
        <v>0</v>
      </c>
      <c r="X256" s="11">
        <f t="shared" ref="X256" si="287">IF(P256="Yes",1,0)</f>
        <v>0</v>
      </c>
      <c r="Y256" s="11">
        <f t="shared" ref="Y256" si="288">IF(Q256="Yes",1,0)</f>
        <v>0</v>
      </c>
      <c r="Z256" s="11">
        <f t="shared" ref="Z256" si="289">IF(R256="Yes",1,0)</f>
        <v>0</v>
      </c>
      <c r="AA256" s="11">
        <f t="shared" ref="AA256" si="290">IF(S256="Yes",1,0)</f>
        <v>0</v>
      </c>
      <c r="AB256" s="11">
        <f t="shared" ref="AB256" si="291">IF(T256="Yes",1,0)</f>
        <v>0</v>
      </c>
      <c r="AC256" s="11">
        <f t="shared" ref="AC256" si="292">IF(U256="Yes",1,0)</f>
        <v>0</v>
      </c>
      <c r="AD256" s="8"/>
      <c r="AE256" s="17" t="s">
        <v>695</v>
      </c>
      <c r="AF256" s="17"/>
      <c r="AG256" s="17"/>
      <c r="AH256" s="17"/>
      <c r="AI256" s="17"/>
    </row>
    <row r="257" spans="2:35" s="2" customFormat="1" ht="15" customHeight="1" x14ac:dyDescent="0.3">
      <c r="B257" s="45" t="s">
        <v>1457</v>
      </c>
      <c r="C257" s="11" t="s">
        <v>1529</v>
      </c>
      <c r="D257" s="12" t="s">
        <v>26</v>
      </c>
      <c r="E257" s="12" t="s">
        <v>861</v>
      </c>
      <c r="F257" s="75">
        <v>1</v>
      </c>
      <c r="G257" s="6" t="s">
        <v>142</v>
      </c>
      <c r="H257" s="4" t="s">
        <v>143</v>
      </c>
      <c r="I257" s="11" t="s">
        <v>818</v>
      </c>
      <c r="J257" s="11"/>
      <c r="K257" s="11" t="s">
        <v>1473</v>
      </c>
      <c r="L257" s="11"/>
      <c r="M257" s="11" t="s">
        <v>1458</v>
      </c>
      <c r="N257" s="4" t="s">
        <v>848</v>
      </c>
      <c r="O257" s="4" t="s">
        <v>848</v>
      </c>
      <c r="P257" s="4" t="s">
        <v>848</v>
      </c>
      <c r="Q257" s="4" t="s">
        <v>848</v>
      </c>
      <c r="R257" s="4" t="s">
        <v>848</v>
      </c>
      <c r="S257" s="4" t="s">
        <v>848</v>
      </c>
      <c r="T257" s="4" t="s">
        <v>695</v>
      </c>
      <c r="U257" s="4" t="s">
        <v>848</v>
      </c>
      <c r="V257" s="11">
        <f t="shared" ref="V257" si="293">IF(N257="Yes",1,0)</f>
        <v>0</v>
      </c>
      <c r="W257" s="11">
        <f t="shared" ref="W257" si="294">IF(O257="Yes",1,0)</f>
        <v>0</v>
      </c>
      <c r="X257" s="11">
        <f t="shared" ref="X257" si="295">IF(P257="Yes",1,0)</f>
        <v>0</v>
      </c>
      <c r="Y257" s="11">
        <f t="shared" ref="Y257" si="296">IF(Q257="Yes",1,0)</f>
        <v>0</v>
      </c>
      <c r="Z257" s="11">
        <f t="shared" ref="Z257" si="297">IF(R257="Yes",1,0)</f>
        <v>0</v>
      </c>
      <c r="AA257" s="11">
        <f t="shared" ref="AA257" si="298">IF(S257="Yes",1,0)</f>
        <v>0</v>
      </c>
      <c r="AB257" s="11">
        <f t="shared" ref="AB257" si="299">IF(T257="Yes",1,0)</f>
        <v>1</v>
      </c>
      <c r="AC257" s="11">
        <f t="shared" ref="AC257" si="300">IF(U257="Yes",1,0)</f>
        <v>0</v>
      </c>
      <c r="AD257" s="8"/>
      <c r="AE257" s="17" t="s">
        <v>879</v>
      </c>
      <c r="AF257" s="17"/>
      <c r="AG257" s="17"/>
      <c r="AH257" s="17"/>
      <c r="AI257" s="17"/>
    </row>
    <row r="258" spans="2:35" s="2" customFormat="1" ht="15" customHeight="1" x14ac:dyDescent="0.3">
      <c r="B258" s="45" t="s">
        <v>1581</v>
      </c>
      <c r="C258" s="11" t="s">
        <v>1529</v>
      </c>
      <c r="D258" s="12" t="s">
        <v>26</v>
      </c>
      <c r="E258" s="12" t="s">
        <v>861</v>
      </c>
      <c r="F258" s="75">
        <v>1</v>
      </c>
      <c r="G258" s="13" t="s">
        <v>123</v>
      </c>
      <c r="H258" s="13" t="s">
        <v>1476</v>
      </c>
      <c r="I258" s="11" t="s">
        <v>555</v>
      </c>
      <c r="J258" s="11"/>
      <c r="K258" s="11"/>
      <c r="L258" s="11">
        <v>2001</v>
      </c>
      <c r="M258" s="11" t="s">
        <v>1582</v>
      </c>
      <c r="N258" s="4" t="s">
        <v>848</v>
      </c>
      <c r="O258" s="4" t="s">
        <v>848</v>
      </c>
      <c r="P258" s="4" t="s">
        <v>848</v>
      </c>
      <c r="Q258" s="4" t="s">
        <v>848</v>
      </c>
      <c r="R258" s="4" t="s">
        <v>848</v>
      </c>
      <c r="S258" s="4" t="s">
        <v>695</v>
      </c>
      <c r="T258" s="4" t="s">
        <v>695</v>
      </c>
      <c r="U258" s="4" t="s">
        <v>848</v>
      </c>
      <c r="V258" s="11">
        <f t="shared" ref="V258" si="301">IF(N258="Yes",1,0)</f>
        <v>0</v>
      </c>
      <c r="W258" s="11">
        <f t="shared" ref="W258" si="302">IF(O258="Yes",1,0)</f>
        <v>0</v>
      </c>
      <c r="X258" s="11">
        <f t="shared" ref="X258" si="303">IF(P258="Yes",1,0)</f>
        <v>0</v>
      </c>
      <c r="Y258" s="11">
        <f t="shared" ref="Y258" si="304">IF(Q258="Yes",1,0)</f>
        <v>0</v>
      </c>
      <c r="Z258" s="11">
        <f t="shared" ref="Z258" si="305">IF(R258="Yes",1,0)</f>
        <v>0</v>
      </c>
      <c r="AA258" s="11">
        <f t="shared" ref="AA258" si="306">IF(S258="Yes",1,0)</f>
        <v>1</v>
      </c>
      <c r="AB258" s="11">
        <f t="shared" ref="AB258" si="307">IF(T258="Yes",1,0)</f>
        <v>1</v>
      </c>
      <c r="AC258" s="11">
        <f t="shared" ref="AC258" si="308">IF(U258="Yes",1,0)</f>
        <v>0</v>
      </c>
      <c r="AD258" s="8"/>
      <c r="AE258" s="17" t="s">
        <v>879</v>
      </c>
      <c r="AF258" s="17"/>
      <c r="AG258" s="17"/>
      <c r="AH258" s="17"/>
      <c r="AI258" s="17"/>
    </row>
    <row r="259" spans="2:35" s="2" customFormat="1" ht="15" customHeight="1" x14ac:dyDescent="0.3">
      <c r="B259" s="4" t="s">
        <v>758</v>
      </c>
      <c r="C259" s="11" t="s">
        <v>1529</v>
      </c>
      <c r="D259" s="5" t="s">
        <v>26</v>
      </c>
      <c r="E259" s="5" t="s">
        <v>861</v>
      </c>
      <c r="F259" s="75">
        <f t="shared" ref="F259:F301" si="309">IF(E259="Alive",1,0)</f>
        <v>1</v>
      </c>
      <c r="G259" s="6" t="s">
        <v>69</v>
      </c>
      <c r="H259" s="4" t="s">
        <v>70</v>
      </c>
      <c r="I259" s="11" t="s">
        <v>555</v>
      </c>
      <c r="J259" s="4"/>
      <c r="K259" s="4"/>
      <c r="L259" s="22">
        <v>2008</v>
      </c>
      <c r="M259" s="4" t="s">
        <v>1063</v>
      </c>
      <c r="N259" s="4" t="s">
        <v>848</v>
      </c>
      <c r="O259" s="4" t="s">
        <v>848</v>
      </c>
      <c r="P259" s="4" t="s">
        <v>848</v>
      </c>
      <c r="Q259" s="4" t="s">
        <v>848</v>
      </c>
      <c r="R259" s="4" t="s">
        <v>695</v>
      </c>
      <c r="S259" s="4" t="s">
        <v>695</v>
      </c>
      <c r="T259" s="4" t="s">
        <v>848</v>
      </c>
      <c r="U259" s="4" t="s">
        <v>848</v>
      </c>
      <c r="V259" s="4">
        <f t="shared" ref="V259:V303" si="310">IF(N259="Yes",1,0)</f>
        <v>0</v>
      </c>
      <c r="W259" s="4">
        <f t="shared" ref="W259:W303" si="311">IF(O259="Yes",1,0)</f>
        <v>0</v>
      </c>
      <c r="X259" s="4">
        <f t="shared" ref="X259:X303" si="312">IF(P259="Yes",1,0)</f>
        <v>0</v>
      </c>
      <c r="Y259" s="4">
        <f t="shared" ref="Y259:Y303" si="313">IF(Q259="Yes",1,0)</f>
        <v>0</v>
      </c>
      <c r="Z259" s="4">
        <f t="shared" ref="Z259:Z303" si="314">IF(R259="Yes",1,0)</f>
        <v>1</v>
      </c>
      <c r="AA259" s="4">
        <f t="shared" ref="AA259:AA303" si="315">IF(S259="Yes",1,0)</f>
        <v>1</v>
      </c>
      <c r="AB259" s="4">
        <f t="shared" ref="AB259:AB303" si="316">IF(T259="Yes",1,0)</f>
        <v>0</v>
      </c>
      <c r="AC259" s="4">
        <f t="shared" ref="AC259:AC303" si="317">IF(U259="Yes",1,0)</f>
        <v>0</v>
      </c>
      <c r="AD259" s="8"/>
      <c r="AE259" s="8" t="s">
        <v>848</v>
      </c>
      <c r="AF259" s="8"/>
      <c r="AG259" s="8"/>
      <c r="AH259" s="8"/>
      <c r="AI259" s="8"/>
    </row>
    <row r="260" spans="2:35" s="2" customFormat="1" ht="15" customHeight="1" x14ac:dyDescent="0.3">
      <c r="B260" s="11" t="s">
        <v>549</v>
      </c>
      <c r="C260" s="11" t="s">
        <v>1529</v>
      </c>
      <c r="D260" s="12" t="s">
        <v>26</v>
      </c>
      <c r="E260" s="12" t="s">
        <v>861</v>
      </c>
      <c r="F260" s="75">
        <f t="shared" si="309"/>
        <v>1</v>
      </c>
      <c r="G260" s="11" t="s">
        <v>19</v>
      </c>
      <c r="H260" s="11" t="s">
        <v>48</v>
      </c>
      <c r="I260" s="11" t="s">
        <v>555</v>
      </c>
      <c r="J260" s="11"/>
      <c r="K260" s="11"/>
      <c r="L260" s="11">
        <v>2001</v>
      </c>
      <c r="M260" s="11" t="s">
        <v>550</v>
      </c>
      <c r="N260" s="4" t="s">
        <v>848</v>
      </c>
      <c r="O260" s="4" t="s">
        <v>848</v>
      </c>
      <c r="P260" s="4" t="s">
        <v>848</v>
      </c>
      <c r="Q260" s="4" t="s">
        <v>848</v>
      </c>
      <c r="R260" s="4" t="s">
        <v>848</v>
      </c>
      <c r="S260" s="4" t="s">
        <v>848</v>
      </c>
      <c r="T260" s="4" t="s">
        <v>848</v>
      </c>
      <c r="U260" s="4" t="s">
        <v>848</v>
      </c>
      <c r="V260" s="11">
        <f t="shared" si="310"/>
        <v>0</v>
      </c>
      <c r="W260" s="11">
        <f t="shared" si="311"/>
        <v>0</v>
      </c>
      <c r="X260" s="11">
        <f t="shared" si="312"/>
        <v>0</v>
      </c>
      <c r="Y260" s="11">
        <f t="shared" si="313"/>
        <v>0</v>
      </c>
      <c r="Z260" s="11">
        <f t="shared" si="314"/>
        <v>0</v>
      </c>
      <c r="AA260" s="11">
        <f t="shared" si="315"/>
        <v>0</v>
      </c>
      <c r="AB260" s="11">
        <f t="shared" si="316"/>
        <v>0</v>
      </c>
      <c r="AC260" s="11">
        <f t="shared" si="317"/>
        <v>0</v>
      </c>
      <c r="AD260" s="8"/>
      <c r="AE260" s="17" t="s">
        <v>879</v>
      </c>
      <c r="AF260" s="17"/>
      <c r="AG260" s="17"/>
      <c r="AH260" s="17"/>
      <c r="AI260" s="17"/>
    </row>
    <row r="261" spans="2:35" s="2" customFormat="1" ht="15" customHeight="1" x14ac:dyDescent="0.3">
      <c r="B261" s="4" t="s">
        <v>448</v>
      </c>
      <c r="C261" s="11" t="s">
        <v>1529</v>
      </c>
      <c r="D261" s="5" t="s">
        <v>26</v>
      </c>
      <c r="E261" s="12" t="s">
        <v>861</v>
      </c>
      <c r="F261" s="75">
        <f t="shared" si="309"/>
        <v>1</v>
      </c>
      <c r="G261" s="4" t="s">
        <v>119</v>
      </c>
      <c r="H261" s="4" t="s">
        <v>120</v>
      </c>
      <c r="I261" s="4" t="s">
        <v>555</v>
      </c>
      <c r="J261" s="4"/>
      <c r="K261" s="4"/>
      <c r="L261" s="4">
        <v>2015</v>
      </c>
      <c r="M261" s="4" t="s">
        <v>449</v>
      </c>
      <c r="N261" s="4" t="s">
        <v>848</v>
      </c>
      <c r="O261" s="4" t="s">
        <v>848</v>
      </c>
      <c r="P261" s="4" t="s">
        <v>848</v>
      </c>
      <c r="Q261" s="4" t="s">
        <v>848</v>
      </c>
      <c r="R261" s="4" t="s">
        <v>848</v>
      </c>
      <c r="S261" s="4" t="s">
        <v>848</v>
      </c>
      <c r="T261" s="4" t="s">
        <v>848</v>
      </c>
      <c r="U261" s="4" t="s">
        <v>848</v>
      </c>
      <c r="V261" s="4">
        <f t="shared" si="310"/>
        <v>0</v>
      </c>
      <c r="W261" s="4">
        <f t="shared" si="311"/>
        <v>0</v>
      </c>
      <c r="X261" s="4">
        <f t="shared" si="312"/>
        <v>0</v>
      </c>
      <c r="Y261" s="4">
        <f t="shared" si="313"/>
        <v>0</v>
      </c>
      <c r="Z261" s="4">
        <f t="shared" si="314"/>
        <v>0</v>
      </c>
      <c r="AA261" s="4">
        <f t="shared" si="315"/>
        <v>0</v>
      </c>
      <c r="AB261" s="4">
        <f t="shared" si="316"/>
        <v>0</v>
      </c>
      <c r="AC261" s="4">
        <f t="shared" si="317"/>
        <v>0</v>
      </c>
      <c r="AD261" s="8"/>
      <c r="AE261" s="17" t="s">
        <v>879</v>
      </c>
      <c r="AF261" s="8"/>
      <c r="AG261" s="8"/>
      <c r="AH261" s="8"/>
      <c r="AI261" s="8"/>
    </row>
    <row r="262" spans="2:35" s="2" customFormat="1" ht="15" customHeight="1" x14ac:dyDescent="0.3">
      <c r="B262" s="4" t="s">
        <v>11</v>
      </c>
      <c r="C262" s="11" t="s">
        <v>1529</v>
      </c>
      <c r="D262" s="5" t="s">
        <v>26</v>
      </c>
      <c r="E262" s="5" t="s">
        <v>861</v>
      </c>
      <c r="F262" s="75">
        <f t="shared" si="309"/>
        <v>1</v>
      </c>
      <c r="G262" s="4" t="s">
        <v>119</v>
      </c>
      <c r="H262" s="4" t="s">
        <v>72</v>
      </c>
      <c r="I262" s="4" t="s">
        <v>555</v>
      </c>
      <c r="J262" s="4"/>
      <c r="K262" s="4"/>
      <c r="L262" s="4">
        <v>2007</v>
      </c>
      <c r="M262" s="4" t="s">
        <v>152</v>
      </c>
      <c r="N262" s="4" t="s">
        <v>848</v>
      </c>
      <c r="O262" s="4" t="s">
        <v>848</v>
      </c>
      <c r="P262" s="4" t="s">
        <v>848</v>
      </c>
      <c r="Q262" s="4" t="s">
        <v>848</v>
      </c>
      <c r="R262" s="4" t="s">
        <v>848</v>
      </c>
      <c r="S262" s="4" t="s">
        <v>848</v>
      </c>
      <c r="T262" s="4" t="s">
        <v>848</v>
      </c>
      <c r="U262" s="4" t="s">
        <v>848</v>
      </c>
      <c r="V262" s="4">
        <f t="shared" si="310"/>
        <v>0</v>
      </c>
      <c r="W262" s="4">
        <f t="shared" si="311"/>
        <v>0</v>
      </c>
      <c r="X262" s="4">
        <f t="shared" si="312"/>
        <v>0</v>
      </c>
      <c r="Y262" s="4">
        <f t="shared" si="313"/>
        <v>0</v>
      </c>
      <c r="Z262" s="4">
        <f t="shared" si="314"/>
        <v>0</v>
      </c>
      <c r="AA262" s="4">
        <f t="shared" si="315"/>
        <v>0</v>
      </c>
      <c r="AB262" s="4">
        <f t="shared" si="316"/>
        <v>0</v>
      </c>
      <c r="AC262" s="4">
        <f t="shared" si="317"/>
        <v>0</v>
      </c>
      <c r="AD262" s="8"/>
      <c r="AE262" s="17" t="s">
        <v>848</v>
      </c>
      <c r="AF262" s="8"/>
      <c r="AG262" s="8"/>
      <c r="AH262" s="8"/>
      <c r="AI262" s="8"/>
    </row>
    <row r="263" spans="2:35" s="2" customFormat="1" ht="15" customHeight="1" x14ac:dyDescent="0.3">
      <c r="B263" s="4" t="s">
        <v>216</v>
      </c>
      <c r="C263" s="11" t="s">
        <v>1529</v>
      </c>
      <c r="D263" s="5" t="s">
        <v>26</v>
      </c>
      <c r="E263" s="5" t="s">
        <v>861</v>
      </c>
      <c r="F263" s="75">
        <f t="shared" si="309"/>
        <v>1</v>
      </c>
      <c r="G263" s="4" t="s">
        <v>69</v>
      </c>
      <c r="H263" s="4" t="s">
        <v>70</v>
      </c>
      <c r="I263" s="4" t="s">
        <v>515</v>
      </c>
      <c r="J263" s="4" t="s">
        <v>940</v>
      </c>
      <c r="K263" s="4"/>
      <c r="L263" s="4">
        <v>2012</v>
      </c>
      <c r="M263" s="4" t="s">
        <v>231</v>
      </c>
      <c r="N263" s="4" t="s">
        <v>848</v>
      </c>
      <c r="O263" s="4" t="s">
        <v>848</v>
      </c>
      <c r="P263" s="4" t="s">
        <v>848</v>
      </c>
      <c r="Q263" s="4" t="s">
        <v>848</v>
      </c>
      <c r="R263" s="4" t="s">
        <v>695</v>
      </c>
      <c r="S263" s="4" t="s">
        <v>695</v>
      </c>
      <c r="T263" s="4" t="s">
        <v>695</v>
      </c>
      <c r="U263" s="4" t="s">
        <v>848</v>
      </c>
      <c r="V263" s="4">
        <f t="shared" si="310"/>
        <v>0</v>
      </c>
      <c r="W263" s="4">
        <f t="shared" si="311"/>
        <v>0</v>
      </c>
      <c r="X263" s="4">
        <f t="shared" si="312"/>
        <v>0</v>
      </c>
      <c r="Y263" s="4">
        <f t="shared" si="313"/>
        <v>0</v>
      </c>
      <c r="Z263" s="4">
        <f t="shared" si="314"/>
        <v>1</v>
      </c>
      <c r="AA263" s="4">
        <f t="shared" si="315"/>
        <v>1</v>
      </c>
      <c r="AB263" s="4">
        <f t="shared" si="316"/>
        <v>1</v>
      </c>
      <c r="AC263" s="4">
        <f t="shared" si="317"/>
        <v>0</v>
      </c>
      <c r="AD263" s="8" t="s">
        <v>1065</v>
      </c>
      <c r="AE263" s="8" t="s">
        <v>848</v>
      </c>
      <c r="AF263" s="8"/>
      <c r="AG263" s="8"/>
      <c r="AH263" s="8"/>
      <c r="AI263" s="8"/>
    </row>
    <row r="264" spans="2:35" s="2" customFormat="1" ht="15" customHeight="1" x14ac:dyDescent="0.3">
      <c r="B264" s="4" t="s">
        <v>759</v>
      </c>
      <c r="C264" s="11" t="s">
        <v>1529</v>
      </c>
      <c r="D264" s="5" t="s">
        <v>26</v>
      </c>
      <c r="E264" s="5" t="s">
        <v>861</v>
      </c>
      <c r="F264" s="75">
        <f t="shared" si="309"/>
        <v>1</v>
      </c>
      <c r="G264" s="4" t="s">
        <v>69</v>
      </c>
      <c r="H264" s="4" t="s">
        <v>66</v>
      </c>
      <c r="I264" s="4" t="s">
        <v>555</v>
      </c>
      <c r="J264" s="4"/>
      <c r="K264" s="4"/>
      <c r="L264" s="4"/>
      <c r="M264" s="4" t="s">
        <v>1066</v>
      </c>
      <c r="N264" s="4" t="s">
        <v>848</v>
      </c>
      <c r="O264" s="4" t="s">
        <v>848</v>
      </c>
      <c r="P264" s="4" t="s">
        <v>848</v>
      </c>
      <c r="Q264" s="4" t="s">
        <v>848</v>
      </c>
      <c r="R264" s="4" t="s">
        <v>695</v>
      </c>
      <c r="S264" s="4" t="s">
        <v>695</v>
      </c>
      <c r="T264" s="4" t="s">
        <v>848</v>
      </c>
      <c r="U264" s="4" t="s">
        <v>848</v>
      </c>
      <c r="V264" s="4">
        <f t="shared" si="310"/>
        <v>0</v>
      </c>
      <c r="W264" s="4">
        <f t="shared" si="311"/>
        <v>0</v>
      </c>
      <c r="X264" s="4">
        <f t="shared" si="312"/>
        <v>0</v>
      </c>
      <c r="Y264" s="4">
        <f t="shared" si="313"/>
        <v>0</v>
      </c>
      <c r="Z264" s="4">
        <f t="shared" si="314"/>
        <v>1</v>
      </c>
      <c r="AA264" s="4">
        <f t="shared" si="315"/>
        <v>1</v>
      </c>
      <c r="AB264" s="4">
        <f t="shared" si="316"/>
        <v>0</v>
      </c>
      <c r="AC264" s="4">
        <f t="shared" si="317"/>
        <v>0</v>
      </c>
      <c r="AD264" s="8"/>
      <c r="AE264" s="8" t="s">
        <v>848</v>
      </c>
      <c r="AF264" s="8"/>
      <c r="AG264" s="8"/>
      <c r="AH264" s="8"/>
      <c r="AI264" s="8"/>
    </row>
    <row r="265" spans="2:35" s="2" customFormat="1" ht="15" customHeight="1" x14ac:dyDescent="0.3">
      <c r="B265" s="4" t="s">
        <v>739</v>
      </c>
      <c r="C265" s="11" t="s">
        <v>1529</v>
      </c>
      <c r="D265" s="5" t="s">
        <v>26</v>
      </c>
      <c r="E265" s="5" t="s">
        <v>861</v>
      </c>
      <c r="F265" s="75">
        <f t="shared" si="309"/>
        <v>1</v>
      </c>
      <c r="G265" s="4" t="s">
        <v>69</v>
      </c>
      <c r="H265" s="4" t="s">
        <v>66</v>
      </c>
      <c r="I265" s="4" t="s">
        <v>513</v>
      </c>
      <c r="J265" s="4"/>
      <c r="K265" s="4"/>
      <c r="L265" s="4" t="s">
        <v>293</v>
      </c>
      <c r="M265" s="4" t="s">
        <v>1067</v>
      </c>
      <c r="N265" s="4" t="s">
        <v>848</v>
      </c>
      <c r="O265" s="4" t="s">
        <v>848</v>
      </c>
      <c r="P265" s="4" t="s">
        <v>848</v>
      </c>
      <c r="Q265" s="4" t="s">
        <v>848</v>
      </c>
      <c r="R265" s="4" t="s">
        <v>695</v>
      </c>
      <c r="S265" s="4" t="s">
        <v>695</v>
      </c>
      <c r="T265" s="4" t="s">
        <v>848</v>
      </c>
      <c r="U265" s="4" t="s">
        <v>848</v>
      </c>
      <c r="V265" s="4">
        <f t="shared" si="310"/>
        <v>0</v>
      </c>
      <c r="W265" s="4">
        <f t="shared" si="311"/>
        <v>0</v>
      </c>
      <c r="X265" s="4">
        <f t="shared" si="312"/>
        <v>0</v>
      </c>
      <c r="Y265" s="4">
        <f t="shared" si="313"/>
        <v>0</v>
      </c>
      <c r="Z265" s="4">
        <f t="shared" si="314"/>
        <v>1</v>
      </c>
      <c r="AA265" s="4">
        <f t="shared" si="315"/>
        <v>1</v>
      </c>
      <c r="AB265" s="4">
        <f t="shared" si="316"/>
        <v>0</v>
      </c>
      <c r="AC265" s="4">
        <f t="shared" si="317"/>
        <v>0</v>
      </c>
      <c r="AD265" s="8"/>
      <c r="AE265" s="8" t="s">
        <v>848</v>
      </c>
      <c r="AF265" s="8"/>
      <c r="AG265" s="8"/>
      <c r="AH265" s="8"/>
      <c r="AI265" s="8"/>
    </row>
    <row r="266" spans="2:35" s="2" customFormat="1" ht="15" customHeight="1" x14ac:dyDescent="0.3">
      <c r="B266" s="4" t="s">
        <v>671</v>
      </c>
      <c r="C266" s="11" t="s">
        <v>1529</v>
      </c>
      <c r="D266" s="5" t="s">
        <v>26</v>
      </c>
      <c r="E266" s="5" t="s">
        <v>861</v>
      </c>
      <c r="F266" s="75">
        <f t="shared" si="309"/>
        <v>1</v>
      </c>
      <c r="G266" s="4" t="s">
        <v>69</v>
      </c>
      <c r="H266" s="4" t="s">
        <v>70</v>
      </c>
      <c r="I266" s="4" t="s">
        <v>513</v>
      </c>
      <c r="J266" s="4"/>
      <c r="K266" s="4"/>
      <c r="L266" s="22"/>
      <c r="M266" s="4" t="s">
        <v>1068</v>
      </c>
      <c r="N266" s="4" t="s">
        <v>848</v>
      </c>
      <c r="O266" s="4" t="s">
        <v>848</v>
      </c>
      <c r="P266" s="4" t="s">
        <v>848</v>
      </c>
      <c r="Q266" s="4" t="s">
        <v>848</v>
      </c>
      <c r="R266" s="4" t="s">
        <v>848</v>
      </c>
      <c r="S266" s="4" t="s">
        <v>848</v>
      </c>
      <c r="T266" s="4" t="s">
        <v>848</v>
      </c>
      <c r="U266" s="4" t="s">
        <v>848</v>
      </c>
      <c r="V266" s="4">
        <f t="shared" si="310"/>
        <v>0</v>
      </c>
      <c r="W266" s="4">
        <f t="shared" si="311"/>
        <v>0</v>
      </c>
      <c r="X266" s="4">
        <f t="shared" si="312"/>
        <v>0</v>
      </c>
      <c r="Y266" s="4">
        <f t="shared" si="313"/>
        <v>0</v>
      </c>
      <c r="Z266" s="4">
        <f t="shared" si="314"/>
        <v>0</v>
      </c>
      <c r="AA266" s="4">
        <f t="shared" si="315"/>
        <v>0</v>
      </c>
      <c r="AB266" s="4">
        <f t="shared" si="316"/>
        <v>0</v>
      </c>
      <c r="AC266" s="4">
        <f t="shared" si="317"/>
        <v>0</v>
      </c>
      <c r="AD266" s="8"/>
      <c r="AE266" s="8" t="s">
        <v>848</v>
      </c>
      <c r="AF266" s="8"/>
      <c r="AG266" s="8"/>
      <c r="AH266" s="8"/>
      <c r="AI266" s="8"/>
    </row>
    <row r="267" spans="2:35" s="2" customFormat="1" ht="15" customHeight="1" x14ac:dyDescent="0.3">
      <c r="B267" s="4" t="s">
        <v>1232</v>
      </c>
      <c r="C267" s="11" t="s">
        <v>1529</v>
      </c>
      <c r="D267" s="5" t="s">
        <v>26</v>
      </c>
      <c r="E267" s="5" t="s">
        <v>861</v>
      </c>
      <c r="F267" s="75">
        <f t="shared" si="309"/>
        <v>1</v>
      </c>
      <c r="G267" s="4" t="s">
        <v>123</v>
      </c>
      <c r="H267" s="13" t="s">
        <v>1476</v>
      </c>
      <c r="I267" s="4" t="s">
        <v>515</v>
      </c>
      <c r="J267" s="4" t="s">
        <v>940</v>
      </c>
      <c r="K267" s="4"/>
      <c r="L267" s="22"/>
      <c r="M267" s="4" t="s">
        <v>1241</v>
      </c>
      <c r="N267" s="4" t="s">
        <v>848</v>
      </c>
      <c r="O267" s="4" t="s">
        <v>848</v>
      </c>
      <c r="P267" s="4" t="s">
        <v>848</v>
      </c>
      <c r="Q267" s="4" t="s">
        <v>848</v>
      </c>
      <c r="R267" s="4" t="s">
        <v>848</v>
      </c>
      <c r="S267" s="4" t="s">
        <v>848</v>
      </c>
      <c r="T267" s="4" t="s">
        <v>848</v>
      </c>
      <c r="U267" s="4" t="s">
        <v>848</v>
      </c>
      <c r="V267" s="4">
        <f t="shared" si="310"/>
        <v>0</v>
      </c>
      <c r="W267" s="4">
        <f t="shared" si="311"/>
        <v>0</v>
      </c>
      <c r="X267" s="4">
        <f t="shared" si="312"/>
        <v>0</v>
      </c>
      <c r="Y267" s="4">
        <f t="shared" si="313"/>
        <v>0</v>
      </c>
      <c r="Z267" s="4">
        <f t="shared" si="314"/>
        <v>0</v>
      </c>
      <c r="AA267" s="4">
        <f t="shared" si="315"/>
        <v>0</v>
      </c>
      <c r="AB267" s="4">
        <f t="shared" si="316"/>
        <v>0</v>
      </c>
      <c r="AC267" s="4">
        <f t="shared" si="317"/>
        <v>0</v>
      </c>
      <c r="AD267" s="8"/>
      <c r="AE267" s="8" t="s">
        <v>848</v>
      </c>
      <c r="AF267" s="8"/>
      <c r="AG267" s="8"/>
      <c r="AH267" s="8"/>
      <c r="AI267" s="8"/>
    </row>
    <row r="268" spans="2:35" s="2" customFormat="1" ht="15" customHeight="1" x14ac:dyDescent="0.3">
      <c r="B268" s="4" t="s">
        <v>723</v>
      </c>
      <c r="C268" s="11" t="s">
        <v>1529</v>
      </c>
      <c r="D268" s="5" t="s">
        <v>26</v>
      </c>
      <c r="E268" s="5" t="s">
        <v>861</v>
      </c>
      <c r="F268" s="75">
        <f t="shared" si="309"/>
        <v>1</v>
      </c>
      <c r="G268" s="4" t="s">
        <v>123</v>
      </c>
      <c r="H268" s="13" t="s">
        <v>1476</v>
      </c>
      <c r="I268" s="4" t="s">
        <v>555</v>
      </c>
      <c r="J268" s="4"/>
      <c r="K268" s="4"/>
      <c r="L268" s="22">
        <v>2007</v>
      </c>
      <c r="M268" s="4" t="s">
        <v>1070</v>
      </c>
      <c r="N268" s="4" t="s">
        <v>848</v>
      </c>
      <c r="O268" s="4" t="s">
        <v>848</v>
      </c>
      <c r="P268" s="4" t="s">
        <v>848</v>
      </c>
      <c r="Q268" s="4" t="s">
        <v>848</v>
      </c>
      <c r="R268" s="4" t="s">
        <v>848</v>
      </c>
      <c r="S268" s="4" t="s">
        <v>848</v>
      </c>
      <c r="T268" s="4" t="s">
        <v>848</v>
      </c>
      <c r="U268" s="4" t="s">
        <v>848</v>
      </c>
      <c r="V268" s="4">
        <f t="shared" si="310"/>
        <v>0</v>
      </c>
      <c r="W268" s="4">
        <f t="shared" si="311"/>
        <v>0</v>
      </c>
      <c r="X268" s="4">
        <f t="shared" si="312"/>
        <v>0</v>
      </c>
      <c r="Y268" s="4">
        <f t="shared" si="313"/>
        <v>0</v>
      </c>
      <c r="Z268" s="4">
        <f t="shared" si="314"/>
        <v>0</v>
      </c>
      <c r="AA268" s="4">
        <f t="shared" si="315"/>
        <v>0</v>
      </c>
      <c r="AB268" s="4">
        <f t="shared" si="316"/>
        <v>0</v>
      </c>
      <c r="AC268" s="4">
        <f t="shared" si="317"/>
        <v>0</v>
      </c>
      <c r="AD268" s="8"/>
      <c r="AE268" s="8" t="s">
        <v>848</v>
      </c>
      <c r="AF268" s="8"/>
      <c r="AG268" s="8"/>
      <c r="AH268" s="8"/>
      <c r="AI268" s="8"/>
    </row>
    <row r="269" spans="2:35" s="2" customFormat="1" ht="15" customHeight="1" x14ac:dyDescent="0.3">
      <c r="B269" s="4" t="s">
        <v>672</v>
      </c>
      <c r="C269" s="11" t="s">
        <v>1529</v>
      </c>
      <c r="D269" s="5" t="s">
        <v>26</v>
      </c>
      <c r="E269" s="5" t="s">
        <v>861</v>
      </c>
      <c r="F269" s="75">
        <f t="shared" si="309"/>
        <v>1</v>
      </c>
      <c r="G269" s="4" t="s">
        <v>142</v>
      </c>
      <c r="H269" s="4" t="s">
        <v>645</v>
      </c>
      <c r="I269" s="4" t="s">
        <v>555</v>
      </c>
      <c r="J269" s="4"/>
      <c r="K269" s="4"/>
      <c r="L269" s="22">
        <v>2015</v>
      </c>
      <c r="M269" s="4" t="s">
        <v>1069</v>
      </c>
      <c r="N269" s="4" t="s">
        <v>848</v>
      </c>
      <c r="O269" s="4" t="s">
        <v>848</v>
      </c>
      <c r="P269" s="4" t="s">
        <v>848</v>
      </c>
      <c r="Q269" s="4" t="s">
        <v>848</v>
      </c>
      <c r="R269" s="4" t="s">
        <v>848</v>
      </c>
      <c r="S269" s="4" t="s">
        <v>848</v>
      </c>
      <c r="T269" s="4" t="s">
        <v>695</v>
      </c>
      <c r="U269" s="4" t="s">
        <v>848</v>
      </c>
      <c r="V269" s="4">
        <f t="shared" si="310"/>
        <v>0</v>
      </c>
      <c r="W269" s="4">
        <f t="shared" si="311"/>
        <v>0</v>
      </c>
      <c r="X269" s="4">
        <f t="shared" si="312"/>
        <v>0</v>
      </c>
      <c r="Y269" s="4">
        <f t="shared" si="313"/>
        <v>0</v>
      </c>
      <c r="Z269" s="4">
        <f t="shared" si="314"/>
        <v>0</v>
      </c>
      <c r="AA269" s="4">
        <f t="shared" si="315"/>
        <v>0</v>
      </c>
      <c r="AB269" s="4">
        <f t="shared" si="316"/>
        <v>1</v>
      </c>
      <c r="AC269" s="4">
        <f t="shared" si="317"/>
        <v>0</v>
      </c>
      <c r="AD269" s="8" t="s">
        <v>1071</v>
      </c>
      <c r="AE269" s="8" t="s">
        <v>848</v>
      </c>
      <c r="AF269" s="8" t="s">
        <v>1208</v>
      </c>
      <c r="AG269" s="8"/>
      <c r="AH269" s="8"/>
      <c r="AI269" s="8"/>
    </row>
    <row r="270" spans="2:35" s="2" customFormat="1" ht="15" customHeight="1" x14ac:dyDescent="0.3">
      <c r="B270" s="4" t="s">
        <v>823</v>
      </c>
      <c r="C270" s="11" t="s">
        <v>1529</v>
      </c>
      <c r="D270" s="5" t="s">
        <v>26</v>
      </c>
      <c r="E270" s="5" t="s">
        <v>861</v>
      </c>
      <c r="F270" s="75">
        <f t="shared" si="309"/>
        <v>1</v>
      </c>
      <c r="G270" s="4" t="s">
        <v>1115</v>
      </c>
      <c r="H270" s="4" t="s">
        <v>65</v>
      </c>
      <c r="I270" s="11" t="s">
        <v>1116</v>
      </c>
      <c r="J270" s="4"/>
      <c r="K270" s="4"/>
      <c r="L270" s="22">
        <v>2017</v>
      </c>
      <c r="M270" s="4" t="s">
        <v>824</v>
      </c>
      <c r="N270" s="4" t="s">
        <v>848</v>
      </c>
      <c r="O270" s="4" t="s">
        <v>848</v>
      </c>
      <c r="P270" s="4" t="s">
        <v>848</v>
      </c>
      <c r="Q270" s="4" t="s">
        <v>848</v>
      </c>
      <c r="R270" s="4" t="s">
        <v>848</v>
      </c>
      <c r="S270" s="4" t="s">
        <v>848</v>
      </c>
      <c r="T270" s="4" t="s">
        <v>695</v>
      </c>
      <c r="U270" s="4" t="s">
        <v>848</v>
      </c>
      <c r="V270" s="4">
        <f t="shared" si="310"/>
        <v>0</v>
      </c>
      <c r="W270" s="4">
        <f t="shared" si="311"/>
        <v>0</v>
      </c>
      <c r="X270" s="4">
        <f t="shared" si="312"/>
        <v>0</v>
      </c>
      <c r="Y270" s="4">
        <f t="shared" si="313"/>
        <v>0</v>
      </c>
      <c r="Z270" s="4">
        <f t="shared" si="314"/>
        <v>0</v>
      </c>
      <c r="AA270" s="4">
        <f t="shared" si="315"/>
        <v>0</v>
      </c>
      <c r="AB270" s="4">
        <f t="shared" si="316"/>
        <v>1</v>
      </c>
      <c r="AC270" s="4">
        <f t="shared" si="317"/>
        <v>0</v>
      </c>
      <c r="AD270" s="8"/>
      <c r="AE270" s="8" t="s">
        <v>848</v>
      </c>
      <c r="AF270" s="8"/>
      <c r="AG270" s="8"/>
      <c r="AH270" s="8"/>
      <c r="AI270" s="8"/>
    </row>
    <row r="271" spans="2:35" s="2" customFormat="1" ht="15" customHeight="1" x14ac:dyDescent="0.3">
      <c r="B271" s="4" t="s">
        <v>1578</v>
      </c>
      <c r="C271" s="11" t="s">
        <v>1529</v>
      </c>
      <c r="D271" s="5" t="s">
        <v>26</v>
      </c>
      <c r="E271" s="5" t="s">
        <v>861</v>
      </c>
      <c r="F271" s="75">
        <f t="shared" ref="F271" si="318">IF(E271="Alive",1,0)</f>
        <v>1</v>
      </c>
      <c r="G271" s="4" t="s">
        <v>123</v>
      </c>
      <c r="H271" s="13" t="s">
        <v>1476</v>
      </c>
      <c r="I271" s="11" t="s">
        <v>555</v>
      </c>
      <c r="J271" s="4"/>
      <c r="K271" s="4"/>
      <c r="L271" s="22"/>
      <c r="M271" s="4" t="s">
        <v>1590</v>
      </c>
      <c r="N271" s="4" t="s">
        <v>848</v>
      </c>
      <c r="O271" s="4" t="s">
        <v>848</v>
      </c>
      <c r="P271" s="4" t="s">
        <v>848</v>
      </c>
      <c r="Q271" s="4" t="s">
        <v>848</v>
      </c>
      <c r="R271" s="4" t="s">
        <v>848</v>
      </c>
      <c r="S271" s="4" t="s">
        <v>848</v>
      </c>
      <c r="T271" s="4" t="s">
        <v>848</v>
      </c>
      <c r="U271" s="4" t="s">
        <v>848</v>
      </c>
      <c r="V271" s="4">
        <f t="shared" ref="V271" si="319">IF(N271="Yes",1,0)</f>
        <v>0</v>
      </c>
      <c r="W271" s="4">
        <f t="shared" ref="W271" si="320">IF(O271="Yes",1,0)</f>
        <v>0</v>
      </c>
      <c r="X271" s="4">
        <f t="shared" ref="X271" si="321">IF(P271="Yes",1,0)</f>
        <v>0</v>
      </c>
      <c r="Y271" s="4">
        <f t="shared" ref="Y271" si="322">IF(Q271="Yes",1,0)</f>
        <v>0</v>
      </c>
      <c r="Z271" s="4">
        <f t="shared" ref="Z271" si="323">IF(R271="Yes",1,0)</f>
        <v>0</v>
      </c>
      <c r="AA271" s="4">
        <f t="shared" ref="AA271" si="324">IF(S271="Yes",1,0)</f>
        <v>0</v>
      </c>
      <c r="AB271" s="4">
        <f t="shared" ref="AB271" si="325">IF(T271="Yes",1,0)</f>
        <v>0</v>
      </c>
      <c r="AC271" s="4">
        <f t="shared" ref="AC271" si="326">IF(U271="Yes",1,0)</f>
        <v>0</v>
      </c>
      <c r="AD271" s="8"/>
      <c r="AE271" s="8" t="s">
        <v>848</v>
      </c>
      <c r="AF271" s="8"/>
      <c r="AG271" s="8"/>
      <c r="AH271" s="8"/>
      <c r="AI271" s="8"/>
    </row>
    <row r="272" spans="2:35" s="2" customFormat="1" ht="15" customHeight="1" x14ac:dyDescent="0.3">
      <c r="B272" s="4" t="s">
        <v>1189</v>
      </c>
      <c r="C272" s="11" t="s">
        <v>1529</v>
      </c>
      <c r="D272" s="5" t="s">
        <v>26</v>
      </c>
      <c r="E272" s="5" t="s">
        <v>861</v>
      </c>
      <c r="F272" s="75">
        <f t="shared" si="309"/>
        <v>1</v>
      </c>
      <c r="G272" s="4" t="s">
        <v>1115</v>
      </c>
      <c r="H272" s="4" t="s">
        <v>1200</v>
      </c>
      <c r="I272" s="11" t="s">
        <v>1116</v>
      </c>
      <c r="J272" s="4"/>
      <c r="K272" s="4"/>
      <c r="L272" s="22">
        <v>2014</v>
      </c>
      <c r="M272" s="4" t="s">
        <v>1190</v>
      </c>
      <c r="N272" s="4" t="s">
        <v>848</v>
      </c>
      <c r="O272" s="4" t="s">
        <v>848</v>
      </c>
      <c r="P272" s="4" t="s">
        <v>848</v>
      </c>
      <c r="Q272" s="4" t="s">
        <v>848</v>
      </c>
      <c r="R272" s="4" t="s">
        <v>848</v>
      </c>
      <c r="S272" s="4" t="s">
        <v>848</v>
      </c>
      <c r="T272" s="4" t="s">
        <v>848</v>
      </c>
      <c r="U272" s="4" t="s">
        <v>848</v>
      </c>
      <c r="V272" s="4">
        <f t="shared" si="310"/>
        <v>0</v>
      </c>
      <c r="W272" s="4">
        <f t="shared" si="311"/>
        <v>0</v>
      </c>
      <c r="X272" s="4">
        <f t="shared" si="312"/>
        <v>0</v>
      </c>
      <c r="Y272" s="4">
        <f t="shared" si="313"/>
        <v>0</v>
      </c>
      <c r="Z272" s="4">
        <f t="shared" si="314"/>
        <v>0</v>
      </c>
      <c r="AA272" s="4">
        <f t="shared" si="315"/>
        <v>0</v>
      </c>
      <c r="AB272" s="4">
        <f t="shared" si="316"/>
        <v>0</v>
      </c>
      <c r="AC272" s="4">
        <f t="shared" si="317"/>
        <v>0</v>
      </c>
      <c r="AD272" s="8"/>
      <c r="AE272" s="8" t="s">
        <v>695</v>
      </c>
      <c r="AF272" s="8" t="s">
        <v>1201</v>
      </c>
      <c r="AG272" s="8"/>
      <c r="AH272" s="8"/>
      <c r="AI272" s="8"/>
    </row>
    <row r="273" spans="2:35" s="2" customFormat="1" ht="15" customHeight="1" x14ac:dyDescent="0.3">
      <c r="B273" s="4" t="s">
        <v>715</v>
      </c>
      <c r="C273" s="11" t="s">
        <v>1529</v>
      </c>
      <c r="D273" s="5" t="s">
        <v>26</v>
      </c>
      <c r="E273" s="5" t="s">
        <v>861</v>
      </c>
      <c r="F273" s="75">
        <f t="shared" si="309"/>
        <v>1</v>
      </c>
      <c r="G273" s="4" t="s">
        <v>123</v>
      </c>
      <c r="H273" s="13" t="s">
        <v>1476</v>
      </c>
      <c r="I273" s="4" t="s">
        <v>556</v>
      </c>
      <c r="J273" s="4"/>
      <c r="K273" s="4"/>
      <c r="L273" s="22"/>
      <c r="M273" s="4" t="s">
        <v>1072</v>
      </c>
      <c r="N273" s="4" t="s">
        <v>695</v>
      </c>
      <c r="O273" s="4" t="s">
        <v>695</v>
      </c>
      <c r="P273" s="4" t="s">
        <v>848</v>
      </c>
      <c r="Q273" s="4" t="s">
        <v>848</v>
      </c>
      <c r="R273" s="4" t="s">
        <v>695</v>
      </c>
      <c r="S273" s="4" t="s">
        <v>695</v>
      </c>
      <c r="T273" s="4" t="s">
        <v>848</v>
      </c>
      <c r="U273" s="4" t="s">
        <v>848</v>
      </c>
      <c r="V273" s="4">
        <f t="shared" si="310"/>
        <v>1</v>
      </c>
      <c r="W273" s="4">
        <f t="shared" si="311"/>
        <v>1</v>
      </c>
      <c r="X273" s="4">
        <f t="shared" si="312"/>
        <v>0</v>
      </c>
      <c r="Y273" s="4">
        <f t="shared" si="313"/>
        <v>0</v>
      </c>
      <c r="Z273" s="4">
        <f t="shared" si="314"/>
        <v>1</v>
      </c>
      <c r="AA273" s="4">
        <f t="shared" si="315"/>
        <v>1</v>
      </c>
      <c r="AB273" s="4">
        <f t="shared" si="316"/>
        <v>0</v>
      </c>
      <c r="AC273" s="4">
        <f t="shared" si="317"/>
        <v>0</v>
      </c>
      <c r="AD273" s="8"/>
      <c r="AE273" s="8" t="s">
        <v>848</v>
      </c>
      <c r="AF273" s="8"/>
      <c r="AG273" s="8"/>
      <c r="AH273" s="8"/>
      <c r="AI273" s="8"/>
    </row>
    <row r="274" spans="2:35" s="2" customFormat="1" ht="15" customHeight="1" x14ac:dyDescent="0.3">
      <c r="B274" s="8" t="s">
        <v>99</v>
      </c>
      <c r="C274" s="11" t="s">
        <v>1529</v>
      </c>
      <c r="D274" s="5" t="s">
        <v>26</v>
      </c>
      <c r="E274" s="5" t="s">
        <v>861</v>
      </c>
      <c r="F274" s="75">
        <f t="shared" si="309"/>
        <v>1</v>
      </c>
      <c r="G274" s="6" t="s">
        <v>142</v>
      </c>
      <c r="H274" s="4" t="s">
        <v>143</v>
      </c>
      <c r="I274" s="4" t="s">
        <v>556</v>
      </c>
      <c r="J274" s="4"/>
      <c r="K274" s="4"/>
      <c r="L274" s="4">
        <v>2016</v>
      </c>
      <c r="M274" s="4" t="s">
        <v>107</v>
      </c>
      <c r="N274" s="4" t="s">
        <v>848</v>
      </c>
      <c r="O274" s="4" t="s">
        <v>848</v>
      </c>
      <c r="P274" s="4" t="s">
        <v>848</v>
      </c>
      <c r="Q274" s="4" t="s">
        <v>848</v>
      </c>
      <c r="R274" s="4" t="s">
        <v>848</v>
      </c>
      <c r="S274" s="4" t="s">
        <v>848</v>
      </c>
      <c r="T274" s="4" t="s">
        <v>848</v>
      </c>
      <c r="U274" s="4" t="s">
        <v>848</v>
      </c>
      <c r="V274" s="4">
        <f t="shared" si="310"/>
        <v>0</v>
      </c>
      <c r="W274" s="4">
        <f t="shared" si="311"/>
        <v>0</v>
      </c>
      <c r="X274" s="4">
        <f t="shared" si="312"/>
        <v>0</v>
      </c>
      <c r="Y274" s="4">
        <f t="shared" si="313"/>
        <v>0</v>
      </c>
      <c r="Z274" s="4">
        <f t="shared" si="314"/>
        <v>0</v>
      </c>
      <c r="AA274" s="4">
        <f t="shared" si="315"/>
        <v>0</v>
      </c>
      <c r="AB274" s="4">
        <f t="shared" si="316"/>
        <v>0</v>
      </c>
      <c r="AC274" s="4">
        <f t="shared" si="317"/>
        <v>0</v>
      </c>
      <c r="AD274" s="8"/>
      <c r="AE274" s="8" t="s">
        <v>848</v>
      </c>
      <c r="AF274" s="8"/>
      <c r="AG274" s="8"/>
      <c r="AH274" s="8"/>
      <c r="AI274" s="8"/>
    </row>
    <row r="275" spans="2:35" s="2" customFormat="1" ht="15" customHeight="1" x14ac:dyDescent="0.3">
      <c r="B275" s="8" t="s">
        <v>619</v>
      </c>
      <c r="C275" s="11" t="s">
        <v>1529</v>
      </c>
      <c r="D275" s="5" t="s">
        <v>26</v>
      </c>
      <c r="E275" s="5" t="s">
        <v>861</v>
      </c>
      <c r="F275" s="75">
        <f t="shared" si="309"/>
        <v>1</v>
      </c>
      <c r="G275" s="6" t="s">
        <v>142</v>
      </c>
      <c r="H275" s="4" t="s">
        <v>143</v>
      </c>
      <c r="I275" s="4" t="s">
        <v>556</v>
      </c>
      <c r="J275" s="4"/>
      <c r="K275" s="4"/>
      <c r="L275" s="4">
        <v>2017</v>
      </c>
      <c r="M275" s="4" t="s">
        <v>620</v>
      </c>
      <c r="N275" s="4" t="s">
        <v>848</v>
      </c>
      <c r="O275" s="4" t="s">
        <v>848</v>
      </c>
      <c r="P275" s="4" t="s">
        <v>848</v>
      </c>
      <c r="Q275" s="4" t="s">
        <v>848</v>
      </c>
      <c r="R275" s="4" t="s">
        <v>848</v>
      </c>
      <c r="S275" s="4" t="s">
        <v>848</v>
      </c>
      <c r="T275" s="4" t="s">
        <v>695</v>
      </c>
      <c r="U275" s="4" t="s">
        <v>848</v>
      </c>
      <c r="V275" s="4">
        <f t="shared" si="310"/>
        <v>0</v>
      </c>
      <c r="W275" s="4">
        <f t="shared" si="311"/>
        <v>0</v>
      </c>
      <c r="X275" s="4">
        <f t="shared" si="312"/>
        <v>0</v>
      </c>
      <c r="Y275" s="4">
        <f t="shared" si="313"/>
        <v>0</v>
      </c>
      <c r="Z275" s="4">
        <f t="shared" si="314"/>
        <v>0</v>
      </c>
      <c r="AA275" s="4">
        <f t="shared" si="315"/>
        <v>0</v>
      </c>
      <c r="AB275" s="4">
        <f t="shared" si="316"/>
        <v>1</v>
      </c>
      <c r="AC275" s="4">
        <f t="shared" si="317"/>
        <v>0</v>
      </c>
      <c r="AD275" s="8"/>
      <c r="AE275" s="8" t="s">
        <v>848</v>
      </c>
      <c r="AF275" s="8"/>
      <c r="AG275" s="8"/>
      <c r="AH275" s="8"/>
      <c r="AI275" s="8"/>
    </row>
    <row r="276" spans="2:35" s="2" customFormat="1" ht="15" customHeight="1" x14ac:dyDescent="0.3">
      <c r="B276" s="4" t="s">
        <v>825</v>
      </c>
      <c r="C276" s="11" t="s">
        <v>1529</v>
      </c>
      <c r="D276" s="5" t="s">
        <v>26</v>
      </c>
      <c r="E276" s="5" t="s">
        <v>861</v>
      </c>
      <c r="F276" s="75">
        <f t="shared" si="309"/>
        <v>1</v>
      </c>
      <c r="G276" s="4" t="s">
        <v>142</v>
      </c>
      <c r="H276" s="4" t="s">
        <v>143</v>
      </c>
      <c r="I276" s="4" t="s">
        <v>555</v>
      </c>
      <c r="J276" s="4"/>
      <c r="K276" s="4"/>
      <c r="L276" s="22"/>
      <c r="M276" s="4" t="s">
        <v>826</v>
      </c>
      <c r="N276" s="4" t="s">
        <v>848</v>
      </c>
      <c r="O276" s="4" t="s">
        <v>848</v>
      </c>
      <c r="P276" s="4" t="s">
        <v>848</v>
      </c>
      <c r="Q276" s="4" t="s">
        <v>848</v>
      </c>
      <c r="R276" s="4" t="s">
        <v>848</v>
      </c>
      <c r="S276" s="4" t="s">
        <v>848</v>
      </c>
      <c r="T276" s="4" t="s">
        <v>848</v>
      </c>
      <c r="U276" s="4" t="s">
        <v>848</v>
      </c>
      <c r="V276" s="4">
        <f t="shared" si="310"/>
        <v>0</v>
      </c>
      <c r="W276" s="4">
        <f t="shared" si="311"/>
        <v>0</v>
      </c>
      <c r="X276" s="4">
        <f t="shared" si="312"/>
        <v>0</v>
      </c>
      <c r="Y276" s="4">
        <f t="shared" si="313"/>
        <v>0</v>
      </c>
      <c r="Z276" s="4">
        <f t="shared" si="314"/>
        <v>0</v>
      </c>
      <c r="AA276" s="4">
        <f t="shared" si="315"/>
        <v>0</v>
      </c>
      <c r="AB276" s="4">
        <f t="shared" si="316"/>
        <v>0</v>
      </c>
      <c r="AC276" s="4">
        <f t="shared" si="317"/>
        <v>0</v>
      </c>
      <c r="AD276" s="8"/>
      <c r="AE276" s="8" t="s">
        <v>879</v>
      </c>
      <c r="AF276" s="8"/>
      <c r="AG276" s="8"/>
      <c r="AH276" s="8"/>
      <c r="AI276" s="8"/>
    </row>
    <row r="277" spans="2:35" s="2" customFormat="1" ht="15" customHeight="1" x14ac:dyDescent="0.3">
      <c r="B277" s="4" t="s">
        <v>742</v>
      </c>
      <c r="C277" s="11" t="s">
        <v>1529</v>
      </c>
      <c r="D277" s="5" t="s">
        <v>26</v>
      </c>
      <c r="E277" s="5" t="s">
        <v>861</v>
      </c>
      <c r="F277" s="75">
        <f t="shared" si="309"/>
        <v>1</v>
      </c>
      <c r="G277" s="4" t="s">
        <v>69</v>
      </c>
      <c r="H277" s="4" t="s">
        <v>70</v>
      </c>
      <c r="I277" s="4" t="s">
        <v>555</v>
      </c>
      <c r="J277" s="4"/>
      <c r="K277" s="4"/>
      <c r="L277" s="22"/>
      <c r="M277" s="4" t="s">
        <v>1079</v>
      </c>
      <c r="N277" s="4" t="s">
        <v>848</v>
      </c>
      <c r="O277" s="4" t="s">
        <v>848</v>
      </c>
      <c r="P277" s="4" t="s">
        <v>848</v>
      </c>
      <c r="Q277" s="4" t="s">
        <v>848</v>
      </c>
      <c r="R277" s="4" t="s">
        <v>848</v>
      </c>
      <c r="S277" s="4" t="s">
        <v>848</v>
      </c>
      <c r="T277" s="4" t="s">
        <v>848</v>
      </c>
      <c r="U277" s="4" t="s">
        <v>848</v>
      </c>
      <c r="V277" s="4">
        <f t="shared" si="310"/>
        <v>0</v>
      </c>
      <c r="W277" s="4">
        <f t="shared" si="311"/>
        <v>0</v>
      </c>
      <c r="X277" s="4">
        <f t="shared" si="312"/>
        <v>0</v>
      </c>
      <c r="Y277" s="4">
        <f t="shared" si="313"/>
        <v>0</v>
      </c>
      <c r="Z277" s="4">
        <f t="shared" si="314"/>
        <v>0</v>
      </c>
      <c r="AA277" s="4">
        <f t="shared" si="315"/>
        <v>0</v>
      </c>
      <c r="AB277" s="4">
        <f t="shared" si="316"/>
        <v>0</v>
      </c>
      <c r="AC277" s="4">
        <f t="shared" si="317"/>
        <v>0</v>
      </c>
      <c r="AD277" s="8"/>
      <c r="AE277" s="8" t="s">
        <v>879</v>
      </c>
      <c r="AF277" s="8"/>
      <c r="AG277" s="8"/>
      <c r="AH277" s="8"/>
      <c r="AI277" s="8"/>
    </row>
    <row r="278" spans="2:35" s="2" customFormat="1" ht="15" customHeight="1" x14ac:dyDescent="0.3">
      <c r="B278" s="4" t="s">
        <v>673</v>
      </c>
      <c r="C278" s="11" t="s">
        <v>1529</v>
      </c>
      <c r="D278" s="5" t="s">
        <v>26</v>
      </c>
      <c r="E278" s="5" t="s">
        <v>861</v>
      </c>
      <c r="F278" s="75">
        <f t="shared" si="309"/>
        <v>1</v>
      </c>
      <c r="G278" s="4" t="s">
        <v>123</v>
      </c>
      <c r="H278" s="4" t="s">
        <v>124</v>
      </c>
      <c r="I278" s="4" t="s">
        <v>555</v>
      </c>
      <c r="J278" s="4"/>
      <c r="K278" s="4"/>
      <c r="L278" s="22"/>
      <c r="M278" s="4" t="s">
        <v>1080</v>
      </c>
      <c r="N278" s="4" t="s">
        <v>848</v>
      </c>
      <c r="O278" s="4" t="s">
        <v>848</v>
      </c>
      <c r="P278" s="4" t="s">
        <v>848</v>
      </c>
      <c r="Q278" s="4" t="s">
        <v>848</v>
      </c>
      <c r="R278" s="4" t="s">
        <v>848</v>
      </c>
      <c r="S278" s="4" t="s">
        <v>848</v>
      </c>
      <c r="T278" s="4" t="s">
        <v>848</v>
      </c>
      <c r="U278" s="4" t="s">
        <v>848</v>
      </c>
      <c r="V278" s="4">
        <f t="shared" si="310"/>
        <v>0</v>
      </c>
      <c r="W278" s="4">
        <f t="shared" si="311"/>
        <v>0</v>
      </c>
      <c r="X278" s="4">
        <f t="shared" si="312"/>
        <v>0</v>
      </c>
      <c r="Y278" s="4">
        <f t="shared" si="313"/>
        <v>0</v>
      </c>
      <c r="Z278" s="4">
        <f t="shared" si="314"/>
        <v>0</v>
      </c>
      <c r="AA278" s="4">
        <f t="shared" si="315"/>
        <v>0</v>
      </c>
      <c r="AB278" s="4">
        <f t="shared" si="316"/>
        <v>0</v>
      </c>
      <c r="AC278" s="4">
        <f t="shared" si="317"/>
        <v>0</v>
      </c>
      <c r="AD278" s="8"/>
      <c r="AE278" s="8" t="s">
        <v>848</v>
      </c>
      <c r="AF278" s="8"/>
      <c r="AG278" s="8"/>
      <c r="AH278" s="8"/>
      <c r="AI278" s="8"/>
    </row>
    <row r="279" spans="2:35" s="151" customFormat="1" ht="15" customHeight="1" x14ac:dyDescent="0.3">
      <c r="B279" s="146" t="s">
        <v>1561</v>
      </c>
      <c r="C279" s="146" t="s">
        <v>1529</v>
      </c>
      <c r="D279" s="147" t="s">
        <v>26</v>
      </c>
      <c r="E279" s="147" t="s">
        <v>861</v>
      </c>
      <c r="F279" s="148">
        <f t="shared" ref="F279" si="327">IF(E279="Alive",1,0)</f>
        <v>1</v>
      </c>
      <c r="G279" s="146" t="s">
        <v>17</v>
      </c>
      <c r="H279" s="149" t="s">
        <v>18</v>
      </c>
      <c r="I279" s="146" t="s">
        <v>640</v>
      </c>
      <c r="J279" s="146"/>
      <c r="K279" s="146"/>
      <c r="L279" s="146">
        <v>2018</v>
      </c>
      <c r="M279" s="146" t="s">
        <v>1569</v>
      </c>
      <c r="N279" s="146" t="s">
        <v>848</v>
      </c>
      <c r="O279" s="146" t="s">
        <v>848</v>
      </c>
      <c r="P279" s="146" t="s">
        <v>848</v>
      </c>
      <c r="Q279" s="146" t="s">
        <v>848</v>
      </c>
      <c r="R279" s="146" t="s">
        <v>848</v>
      </c>
      <c r="S279" s="146" t="s">
        <v>848</v>
      </c>
      <c r="T279" s="146" t="s">
        <v>848</v>
      </c>
      <c r="U279" s="146" t="s">
        <v>848</v>
      </c>
      <c r="V279" s="146">
        <f t="shared" ref="V279" si="328">IF(N279="Yes",1,0)</f>
        <v>0</v>
      </c>
      <c r="W279" s="146">
        <f t="shared" ref="W279" si="329">IF(O279="Yes",1,0)</f>
        <v>0</v>
      </c>
      <c r="X279" s="146">
        <f t="shared" ref="X279" si="330">IF(P279="Yes",1,0)</f>
        <v>0</v>
      </c>
      <c r="Y279" s="146">
        <f t="shared" ref="Y279" si="331">IF(Q279="Yes",1,0)</f>
        <v>0</v>
      </c>
      <c r="Z279" s="146">
        <f t="shared" ref="Z279" si="332">IF(R279="Yes",1,0)</f>
        <v>0</v>
      </c>
      <c r="AA279" s="146">
        <f t="shared" ref="AA279" si="333">IF(S279="Yes",1,0)</f>
        <v>0</v>
      </c>
      <c r="AB279" s="146">
        <f t="shared" ref="AB279" si="334">IF(T279="Yes",1,0)</f>
        <v>0</v>
      </c>
      <c r="AC279" s="146">
        <f t="shared" ref="AC279" si="335">IF(U279="Yes",1,0)</f>
        <v>0</v>
      </c>
      <c r="AD279" s="150" t="s">
        <v>1607</v>
      </c>
      <c r="AE279" s="150" t="s">
        <v>848</v>
      </c>
      <c r="AF279" s="150"/>
      <c r="AG279" s="150"/>
      <c r="AH279" s="150"/>
      <c r="AI279" s="150"/>
    </row>
    <row r="280" spans="2:35" s="2" customFormat="1" ht="15" customHeight="1" x14ac:dyDescent="0.3">
      <c r="B280" s="150" t="s">
        <v>327</v>
      </c>
      <c r="C280" s="146" t="s">
        <v>1529</v>
      </c>
      <c r="D280" s="147" t="s">
        <v>26</v>
      </c>
      <c r="E280" s="147" t="s">
        <v>861</v>
      </c>
      <c r="F280" s="148">
        <f t="shared" si="309"/>
        <v>1</v>
      </c>
      <c r="G280" s="4" t="s">
        <v>69</v>
      </c>
      <c r="H280" s="7" t="s">
        <v>70</v>
      </c>
      <c r="I280" s="7" t="s">
        <v>555</v>
      </c>
      <c r="J280" s="7"/>
      <c r="K280" s="7"/>
      <c r="L280" s="4">
        <v>2014</v>
      </c>
      <c r="M280" s="4" t="s">
        <v>328</v>
      </c>
      <c r="N280" s="4" t="s">
        <v>848</v>
      </c>
      <c r="O280" s="4" t="s">
        <v>695</v>
      </c>
      <c r="P280" s="4" t="s">
        <v>848</v>
      </c>
      <c r="Q280" s="4" t="s">
        <v>848</v>
      </c>
      <c r="R280" s="4" t="s">
        <v>695</v>
      </c>
      <c r="S280" s="4" t="s">
        <v>695</v>
      </c>
      <c r="T280" s="4" t="s">
        <v>848</v>
      </c>
      <c r="U280" s="4" t="s">
        <v>848</v>
      </c>
      <c r="V280" s="4">
        <f t="shared" si="310"/>
        <v>0</v>
      </c>
      <c r="W280" s="4">
        <f t="shared" si="311"/>
        <v>1</v>
      </c>
      <c r="X280" s="4">
        <f t="shared" si="312"/>
        <v>0</v>
      </c>
      <c r="Y280" s="4">
        <f t="shared" si="313"/>
        <v>0</v>
      </c>
      <c r="Z280" s="4">
        <f t="shared" si="314"/>
        <v>1</v>
      </c>
      <c r="AA280" s="4">
        <f t="shared" si="315"/>
        <v>1</v>
      </c>
      <c r="AB280" s="4">
        <f t="shared" si="316"/>
        <v>0</v>
      </c>
      <c r="AC280" s="4">
        <f t="shared" si="317"/>
        <v>0</v>
      </c>
      <c r="AD280" s="8" t="s">
        <v>1003</v>
      </c>
      <c r="AE280" s="8" t="s">
        <v>848</v>
      </c>
      <c r="AF280" s="8" t="s">
        <v>1004</v>
      </c>
      <c r="AG280" s="8"/>
      <c r="AH280" s="8"/>
      <c r="AI280" s="8"/>
    </row>
    <row r="281" spans="2:35" s="2" customFormat="1" ht="15" customHeight="1" x14ac:dyDescent="0.3">
      <c r="B281" s="17" t="s">
        <v>490</v>
      </c>
      <c r="C281" s="11" t="s">
        <v>1529</v>
      </c>
      <c r="D281" s="12" t="s">
        <v>26</v>
      </c>
      <c r="E281" s="12" t="s">
        <v>861</v>
      </c>
      <c r="F281" s="75">
        <f t="shared" si="309"/>
        <v>1</v>
      </c>
      <c r="G281" s="11" t="s">
        <v>119</v>
      </c>
      <c r="H281" s="14" t="s">
        <v>120</v>
      </c>
      <c r="I281" s="14" t="s">
        <v>555</v>
      </c>
      <c r="J281" s="14"/>
      <c r="K281" s="14"/>
      <c r="L281" s="11">
        <v>2015</v>
      </c>
      <c r="M281" s="11" t="s">
        <v>492</v>
      </c>
      <c r="N281" s="4" t="s">
        <v>848</v>
      </c>
      <c r="O281" s="4" t="s">
        <v>848</v>
      </c>
      <c r="P281" s="4" t="s">
        <v>848</v>
      </c>
      <c r="Q281" s="4" t="s">
        <v>848</v>
      </c>
      <c r="R281" s="4" t="s">
        <v>848</v>
      </c>
      <c r="S281" s="4" t="s">
        <v>848</v>
      </c>
      <c r="T281" s="4" t="s">
        <v>848</v>
      </c>
      <c r="U281" s="4" t="s">
        <v>848</v>
      </c>
      <c r="V281" s="11">
        <f t="shared" si="310"/>
        <v>0</v>
      </c>
      <c r="W281" s="11">
        <f t="shared" si="311"/>
        <v>0</v>
      </c>
      <c r="X281" s="11">
        <f t="shared" si="312"/>
        <v>0</v>
      </c>
      <c r="Y281" s="11">
        <f t="shared" si="313"/>
        <v>0</v>
      </c>
      <c r="Z281" s="11">
        <f t="shared" si="314"/>
        <v>0</v>
      </c>
      <c r="AA281" s="11">
        <f t="shared" si="315"/>
        <v>0</v>
      </c>
      <c r="AB281" s="11">
        <f t="shared" si="316"/>
        <v>0</v>
      </c>
      <c r="AC281" s="11">
        <f t="shared" si="317"/>
        <v>0</v>
      </c>
      <c r="AD281" s="8" t="s">
        <v>491</v>
      </c>
      <c r="AE281" s="8" t="s">
        <v>848</v>
      </c>
      <c r="AF281" s="17"/>
      <c r="AG281" s="17"/>
      <c r="AH281" s="17"/>
      <c r="AI281" s="17"/>
    </row>
    <row r="282" spans="2:35" s="2" customFormat="1" ht="15" customHeight="1" x14ac:dyDescent="0.3">
      <c r="B282" s="17" t="s">
        <v>1127</v>
      </c>
      <c r="C282" s="11" t="s">
        <v>1529</v>
      </c>
      <c r="D282" s="12" t="s">
        <v>26</v>
      </c>
      <c r="E282" s="12" t="s">
        <v>861</v>
      </c>
      <c r="F282" s="75">
        <f t="shared" si="309"/>
        <v>1</v>
      </c>
      <c r="G282" s="11" t="s">
        <v>69</v>
      </c>
      <c r="H282" s="14" t="s">
        <v>1146</v>
      </c>
      <c r="I282" s="14" t="s">
        <v>555</v>
      </c>
      <c r="J282" s="14"/>
      <c r="K282" s="14"/>
      <c r="L282" s="44" t="s">
        <v>293</v>
      </c>
      <c r="M282" s="11" t="s">
        <v>1128</v>
      </c>
      <c r="N282" s="4" t="s">
        <v>848</v>
      </c>
      <c r="O282" s="4" t="s">
        <v>848</v>
      </c>
      <c r="P282" s="4" t="s">
        <v>848</v>
      </c>
      <c r="Q282" s="4" t="s">
        <v>848</v>
      </c>
      <c r="R282" s="4" t="s">
        <v>848</v>
      </c>
      <c r="S282" s="4" t="s">
        <v>848</v>
      </c>
      <c r="T282" s="4" t="s">
        <v>848</v>
      </c>
      <c r="U282" s="4" t="s">
        <v>848</v>
      </c>
      <c r="V282" s="11">
        <f t="shared" si="310"/>
        <v>0</v>
      </c>
      <c r="W282" s="11">
        <f t="shared" si="311"/>
        <v>0</v>
      </c>
      <c r="X282" s="11">
        <f t="shared" si="312"/>
        <v>0</v>
      </c>
      <c r="Y282" s="11">
        <f t="shared" si="313"/>
        <v>0</v>
      </c>
      <c r="Z282" s="11">
        <f t="shared" si="314"/>
        <v>0</v>
      </c>
      <c r="AA282" s="11">
        <f t="shared" si="315"/>
        <v>0</v>
      </c>
      <c r="AB282" s="11">
        <f t="shared" si="316"/>
        <v>0</v>
      </c>
      <c r="AC282" s="11">
        <f t="shared" si="317"/>
        <v>0</v>
      </c>
      <c r="AD282" s="8"/>
      <c r="AE282" s="8" t="s">
        <v>879</v>
      </c>
      <c r="AF282" s="17"/>
      <c r="AG282" s="17"/>
      <c r="AH282" s="17"/>
      <c r="AI282" s="17"/>
    </row>
    <row r="283" spans="2:35" s="2" customFormat="1" ht="15" customHeight="1" x14ac:dyDescent="0.3">
      <c r="B283" s="17" t="s">
        <v>769</v>
      </c>
      <c r="C283" s="11" t="s">
        <v>1529</v>
      </c>
      <c r="D283" s="12" t="s">
        <v>26</v>
      </c>
      <c r="E283" s="12" t="s">
        <v>861</v>
      </c>
      <c r="F283" s="75">
        <f t="shared" si="309"/>
        <v>1</v>
      </c>
      <c r="G283" s="4" t="s">
        <v>288</v>
      </c>
      <c r="H283" s="4" t="s">
        <v>67</v>
      </c>
      <c r="I283" s="14" t="s">
        <v>555</v>
      </c>
      <c r="J283" s="14"/>
      <c r="K283" s="14"/>
      <c r="L283" s="11">
        <v>2016</v>
      </c>
      <c r="M283" s="11" t="s">
        <v>1086</v>
      </c>
      <c r="N283" s="11" t="s">
        <v>695</v>
      </c>
      <c r="O283" s="4" t="s">
        <v>848</v>
      </c>
      <c r="P283" s="11" t="s">
        <v>695</v>
      </c>
      <c r="Q283" s="4" t="s">
        <v>848</v>
      </c>
      <c r="R283" s="11" t="s">
        <v>695</v>
      </c>
      <c r="S283" s="11" t="s">
        <v>695</v>
      </c>
      <c r="T283" s="4" t="s">
        <v>848</v>
      </c>
      <c r="U283" s="4" t="s">
        <v>848</v>
      </c>
      <c r="V283" s="11">
        <f t="shared" si="310"/>
        <v>1</v>
      </c>
      <c r="W283" s="11">
        <f t="shared" si="311"/>
        <v>0</v>
      </c>
      <c r="X283" s="11">
        <f t="shared" si="312"/>
        <v>1</v>
      </c>
      <c r="Y283" s="11">
        <f t="shared" si="313"/>
        <v>0</v>
      </c>
      <c r="Z283" s="11">
        <f t="shared" si="314"/>
        <v>1</v>
      </c>
      <c r="AA283" s="11">
        <f t="shared" si="315"/>
        <v>1</v>
      </c>
      <c r="AB283" s="11">
        <f t="shared" si="316"/>
        <v>0</v>
      </c>
      <c r="AC283" s="11">
        <f t="shared" si="317"/>
        <v>0</v>
      </c>
      <c r="AD283" s="8" t="s">
        <v>1088</v>
      </c>
      <c r="AE283" s="17" t="s">
        <v>848</v>
      </c>
      <c r="AF283" s="17"/>
      <c r="AG283" s="17"/>
      <c r="AH283" s="17"/>
      <c r="AI283" s="17"/>
    </row>
    <row r="284" spans="2:35" s="151" customFormat="1" ht="15" customHeight="1" x14ac:dyDescent="0.3">
      <c r="B284" s="146" t="s">
        <v>1562</v>
      </c>
      <c r="C284" s="146" t="s">
        <v>1529</v>
      </c>
      <c r="D284" s="147" t="s">
        <v>26</v>
      </c>
      <c r="E284" s="147" t="s">
        <v>861</v>
      </c>
      <c r="F284" s="148">
        <f>IF(E284="Alive",1,0)</f>
        <v>1</v>
      </c>
      <c r="G284" s="146" t="s">
        <v>142</v>
      </c>
      <c r="H284" s="149" t="s">
        <v>1608</v>
      </c>
      <c r="I284" s="146" t="s">
        <v>555</v>
      </c>
      <c r="J284" s="146"/>
      <c r="K284" s="146"/>
      <c r="L284" s="146">
        <v>2018</v>
      </c>
      <c r="M284" s="146" t="s">
        <v>1567</v>
      </c>
      <c r="N284" s="146" t="s">
        <v>848</v>
      </c>
      <c r="O284" s="146" t="s">
        <v>848</v>
      </c>
      <c r="P284" s="146" t="s">
        <v>848</v>
      </c>
      <c r="Q284" s="146" t="s">
        <v>848</v>
      </c>
      <c r="R284" s="146" t="s">
        <v>695</v>
      </c>
      <c r="S284" s="146" t="s">
        <v>848</v>
      </c>
      <c r="T284" s="146" t="s">
        <v>848</v>
      </c>
      <c r="U284" s="146" t="s">
        <v>848</v>
      </c>
      <c r="V284" s="146">
        <f t="shared" ref="V284" si="336">IF(N284="Yes",1,0)</f>
        <v>0</v>
      </c>
      <c r="W284" s="146">
        <f t="shared" ref="W284" si="337">IF(O284="Yes",1,0)</f>
        <v>0</v>
      </c>
      <c r="X284" s="146">
        <f t="shared" ref="X284" si="338">IF(P284="Yes",1,0)</f>
        <v>0</v>
      </c>
      <c r="Y284" s="146">
        <f t="shared" ref="Y284" si="339">IF(Q284="Yes",1,0)</f>
        <v>0</v>
      </c>
      <c r="Z284" s="146">
        <f t="shared" ref="Z284" si="340">IF(R284="Yes",1,0)</f>
        <v>1</v>
      </c>
      <c r="AA284" s="146">
        <f t="shared" ref="AA284" si="341">IF(S284="Yes",1,0)</f>
        <v>0</v>
      </c>
      <c r="AB284" s="146">
        <f t="shared" ref="AB284" si="342">IF(T284="Yes",1,0)</f>
        <v>0</v>
      </c>
      <c r="AC284" s="146">
        <f t="shared" ref="AC284" si="343">IF(U284="Yes",1,0)</f>
        <v>0</v>
      </c>
      <c r="AD284" s="150" t="s">
        <v>1599</v>
      </c>
      <c r="AE284" s="150" t="s">
        <v>848</v>
      </c>
      <c r="AF284" s="150"/>
      <c r="AG284" s="150"/>
      <c r="AH284" s="150"/>
      <c r="AI284" s="150" t="s">
        <v>1600</v>
      </c>
    </row>
    <row r="285" spans="2:35" s="2" customFormat="1" ht="15" customHeight="1" x14ac:dyDescent="0.3">
      <c r="B285" s="4" t="s">
        <v>217</v>
      </c>
      <c r="C285" s="11" t="s">
        <v>1529</v>
      </c>
      <c r="D285" s="12" t="s">
        <v>26</v>
      </c>
      <c r="E285" s="12" t="s">
        <v>861</v>
      </c>
      <c r="F285" s="75">
        <f t="shared" si="309"/>
        <v>1</v>
      </c>
      <c r="G285" s="4" t="s">
        <v>69</v>
      </c>
      <c r="H285" s="4" t="s">
        <v>70</v>
      </c>
      <c r="I285" s="4" t="s">
        <v>555</v>
      </c>
      <c r="J285" s="4"/>
      <c r="K285" s="4"/>
      <c r="L285" s="4">
        <v>2013</v>
      </c>
      <c r="M285" s="4" t="s">
        <v>232</v>
      </c>
      <c r="N285" s="4" t="s">
        <v>848</v>
      </c>
      <c r="O285" s="4" t="s">
        <v>848</v>
      </c>
      <c r="P285" s="4" t="s">
        <v>848</v>
      </c>
      <c r="Q285" s="4" t="s">
        <v>848</v>
      </c>
      <c r="R285" s="4" t="s">
        <v>695</v>
      </c>
      <c r="S285" s="4" t="s">
        <v>695</v>
      </c>
      <c r="T285" s="4" t="s">
        <v>848</v>
      </c>
      <c r="U285" s="4" t="s">
        <v>848</v>
      </c>
      <c r="V285" s="4">
        <f t="shared" si="310"/>
        <v>0</v>
      </c>
      <c r="W285" s="4">
        <f t="shared" si="311"/>
        <v>0</v>
      </c>
      <c r="X285" s="4">
        <f t="shared" si="312"/>
        <v>0</v>
      </c>
      <c r="Y285" s="4">
        <f t="shared" si="313"/>
        <v>0</v>
      </c>
      <c r="Z285" s="4">
        <f t="shared" si="314"/>
        <v>1</v>
      </c>
      <c r="AA285" s="4">
        <f t="shared" si="315"/>
        <v>1</v>
      </c>
      <c r="AB285" s="4">
        <f t="shared" si="316"/>
        <v>0</v>
      </c>
      <c r="AC285" s="4">
        <f t="shared" si="317"/>
        <v>0</v>
      </c>
      <c r="AD285" s="8"/>
      <c r="AE285" s="8" t="s">
        <v>848</v>
      </c>
      <c r="AF285" s="8" t="s">
        <v>598</v>
      </c>
      <c r="AG285" s="8"/>
      <c r="AH285" s="8"/>
      <c r="AI285" s="8"/>
    </row>
    <row r="286" spans="2:35" s="2" customFormat="1" ht="15" customHeight="1" x14ac:dyDescent="0.3">
      <c r="B286" s="4" t="s">
        <v>615</v>
      </c>
      <c r="C286" s="11" t="s">
        <v>1529</v>
      </c>
      <c r="D286" s="12" t="s">
        <v>26</v>
      </c>
      <c r="E286" s="12" t="s">
        <v>861</v>
      </c>
      <c r="F286" s="75">
        <f t="shared" si="309"/>
        <v>1</v>
      </c>
      <c r="G286" s="4" t="s">
        <v>123</v>
      </c>
      <c r="H286" s="13" t="s">
        <v>1476</v>
      </c>
      <c r="I286" s="4" t="s">
        <v>555</v>
      </c>
      <c r="J286" s="4"/>
      <c r="K286" s="4"/>
      <c r="L286" s="23" t="s">
        <v>293</v>
      </c>
      <c r="M286" s="4" t="s">
        <v>616</v>
      </c>
      <c r="N286" s="4" t="s">
        <v>848</v>
      </c>
      <c r="O286" s="4" t="s">
        <v>848</v>
      </c>
      <c r="P286" s="4" t="s">
        <v>848</v>
      </c>
      <c r="Q286" s="4" t="s">
        <v>848</v>
      </c>
      <c r="R286" s="4" t="s">
        <v>848</v>
      </c>
      <c r="S286" s="4" t="s">
        <v>695</v>
      </c>
      <c r="T286" s="4" t="s">
        <v>848</v>
      </c>
      <c r="U286" s="4" t="s">
        <v>848</v>
      </c>
      <c r="V286" s="4">
        <f t="shared" si="310"/>
        <v>0</v>
      </c>
      <c r="W286" s="4">
        <f t="shared" si="311"/>
        <v>0</v>
      </c>
      <c r="X286" s="4">
        <f t="shared" si="312"/>
        <v>0</v>
      </c>
      <c r="Y286" s="4">
        <f t="shared" si="313"/>
        <v>0</v>
      </c>
      <c r="Z286" s="4">
        <f t="shared" si="314"/>
        <v>0</v>
      </c>
      <c r="AA286" s="4">
        <f t="shared" si="315"/>
        <v>1</v>
      </c>
      <c r="AB286" s="4">
        <f t="shared" si="316"/>
        <v>0</v>
      </c>
      <c r="AC286" s="4">
        <f t="shared" si="317"/>
        <v>0</v>
      </c>
      <c r="AD286" s="8"/>
      <c r="AE286" s="8" t="s">
        <v>848</v>
      </c>
      <c r="AF286" s="8"/>
      <c r="AG286" s="8"/>
      <c r="AH286" s="8"/>
      <c r="AI286" s="8"/>
    </row>
    <row r="287" spans="2:35" s="2" customFormat="1" ht="15" customHeight="1" x14ac:dyDescent="0.3">
      <c r="B287" s="4" t="s">
        <v>795</v>
      </c>
      <c r="C287" s="11" t="s">
        <v>1529</v>
      </c>
      <c r="D287" s="12" t="s">
        <v>26</v>
      </c>
      <c r="E287" s="12" t="s">
        <v>861</v>
      </c>
      <c r="F287" s="75">
        <f t="shared" si="309"/>
        <v>1</v>
      </c>
      <c r="G287" s="4" t="s">
        <v>288</v>
      </c>
      <c r="H287" s="4" t="s">
        <v>287</v>
      </c>
      <c r="I287" s="4" t="s">
        <v>515</v>
      </c>
      <c r="J287" s="4" t="s">
        <v>943</v>
      </c>
      <c r="K287" s="4"/>
      <c r="L287" s="4">
        <v>2004</v>
      </c>
      <c r="M287" s="4" t="s">
        <v>796</v>
      </c>
      <c r="N287" s="4" t="s">
        <v>848</v>
      </c>
      <c r="O287" s="4" t="s">
        <v>848</v>
      </c>
      <c r="P287" s="4" t="s">
        <v>848</v>
      </c>
      <c r="Q287" s="4" t="s">
        <v>848</v>
      </c>
      <c r="R287" s="4" t="s">
        <v>695</v>
      </c>
      <c r="S287" s="4" t="s">
        <v>848</v>
      </c>
      <c r="T287" s="4" t="s">
        <v>848</v>
      </c>
      <c r="U287" s="4" t="s">
        <v>848</v>
      </c>
      <c r="V287" s="4">
        <f t="shared" si="310"/>
        <v>0</v>
      </c>
      <c r="W287" s="4">
        <f t="shared" si="311"/>
        <v>0</v>
      </c>
      <c r="X287" s="4">
        <f t="shared" si="312"/>
        <v>0</v>
      </c>
      <c r="Y287" s="4">
        <f t="shared" si="313"/>
        <v>0</v>
      </c>
      <c r="Z287" s="4">
        <f t="shared" si="314"/>
        <v>1</v>
      </c>
      <c r="AA287" s="4">
        <f t="shared" si="315"/>
        <v>0</v>
      </c>
      <c r="AB287" s="4">
        <f t="shared" si="316"/>
        <v>0</v>
      </c>
      <c r="AC287" s="4">
        <f t="shared" si="317"/>
        <v>0</v>
      </c>
      <c r="AD287" s="8"/>
      <c r="AE287" s="8" t="s">
        <v>879</v>
      </c>
      <c r="AF287" s="8"/>
      <c r="AG287" s="8"/>
      <c r="AH287" s="8"/>
      <c r="AI287" s="8"/>
    </row>
    <row r="288" spans="2:35" s="2" customFormat="1" ht="15" customHeight="1" x14ac:dyDescent="0.3">
      <c r="B288" s="8" t="s">
        <v>43</v>
      </c>
      <c r="C288" s="11" t="s">
        <v>1529</v>
      </c>
      <c r="D288" s="12" t="s">
        <v>26</v>
      </c>
      <c r="E288" s="12" t="s">
        <v>861</v>
      </c>
      <c r="F288" s="75">
        <f t="shared" si="309"/>
        <v>1</v>
      </c>
      <c r="G288" s="4" t="s">
        <v>119</v>
      </c>
      <c r="H288" s="4" t="s">
        <v>14</v>
      </c>
      <c r="I288" s="4" t="s">
        <v>515</v>
      </c>
      <c r="J288" s="4" t="s">
        <v>940</v>
      </c>
      <c r="K288" s="4"/>
      <c r="L288" s="4">
        <v>2008</v>
      </c>
      <c r="M288" s="4" t="s">
        <v>153</v>
      </c>
      <c r="N288" s="4" t="s">
        <v>848</v>
      </c>
      <c r="O288" s="4" t="s">
        <v>848</v>
      </c>
      <c r="P288" s="4" t="s">
        <v>848</v>
      </c>
      <c r="Q288" s="4" t="s">
        <v>848</v>
      </c>
      <c r="R288" s="4" t="s">
        <v>695</v>
      </c>
      <c r="S288" s="4" t="s">
        <v>848</v>
      </c>
      <c r="T288" s="4" t="s">
        <v>848</v>
      </c>
      <c r="U288" s="4" t="s">
        <v>848</v>
      </c>
      <c r="V288" s="4">
        <f t="shared" si="310"/>
        <v>0</v>
      </c>
      <c r="W288" s="4">
        <f t="shared" si="311"/>
        <v>0</v>
      </c>
      <c r="X288" s="4">
        <f t="shared" si="312"/>
        <v>0</v>
      </c>
      <c r="Y288" s="4">
        <f t="shared" si="313"/>
        <v>0</v>
      </c>
      <c r="Z288" s="4">
        <f t="shared" si="314"/>
        <v>1</v>
      </c>
      <c r="AA288" s="4">
        <f t="shared" si="315"/>
        <v>0</v>
      </c>
      <c r="AB288" s="4">
        <f t="shared" si="316"/>
        <v>0</v>
      </c>
      <c r="AC288" s="4">
        <f t="shared" si="317"/>
        <v>0</v>
      </c>
      <c r="AD288" s="8" t="s">
        <v>1085</v>
      </c>
      <c r="AE288" s="8" t="s">
        <v>695</v>
      </c>
      <c r="AF288" s="8"/>
      <c r="AG288" s="8"/>
      <c r="AH288" s="8"/>
      <c r="AI288" s="8"/>
    </row>
    <row r="289" spans="2:35" s="2" customFormat="1" ht="15" customHeight="1" x14ac:dyDescent="0.3">
      <c r="B289" s="8" t="s">
        <v>1413</v>
      </c>
      <c r="C289" s="11" t="s">
        <v>1529</v>
      </c>
      <c r="D289" s="12" t="s">
        <v>26</v>
      </c>
      <c r="E289" s="12" t="s">
        <v>861</v>
      </c>
      <c r="F289" s="75">
        <f t="shared" si="309"/>
        <v>1</v>
      </c>
      <c r="G289" s="4" t="s">
        <v>142</v>
      </c>
      <c r="H289" s="4" t="s">
        <v>143</v>
      </c>
      <c r="I289" s="4" t="s">
        <v>555</v>
      </c>
      <c r="J289" s="4"/>
      <c r="K289" s="4"/>
      <c r="L289" s="4">
        <v>2018</v>
      </c>
      <c r="M289" s="4" t="s">
        <v>1414</v>
      </c>
      <c r="N289" s="4" t="s">
        <v>848</v>
      </c>
      <c r="O289" s="4" t="s">
        <v>848</v>
      </c>
      <c r="P289" s="4" t="s">
        <v>848</v>
      </c>
      <c r="Q289" s="4" t="s">
        <v>848</v>
      </c>
      <c r="R289" s="4" t="s">
        <v>848</v>
      </c>
      <c r="S289" s="4" t="s">
        <v>848</v>
      </c>
      <c r="T289" s="4" t="s">
        <v>695</v>
      </c>
      <c r="U289" s="4" t="s">
        <v>848</v>
      </c>
      <c r="V289" s="4">
        <f t="shared" si="310"/>
        <v>0</v>
      </c>
      <c r="W289" s="4">
        <f t="shared" si="311"/>
        <v>0</v>
      </c>
      <c r="X289" s="4">
        <f t="shared" si="312"/>
        <v>0</v>
      </c>
      <c r="Y289" s="4">
        <f t="shared" si="313"/>
        <v>0</v>
      </c>
      <c r="Z289" s="4">
        <f t="shared" si="314"/>
        <v>0</v>
      </c>
      <c r="AA289" s="4">
        <f t="shared" si="315"/>
        <v>0</v>
      </c>
      <c r="AB289" s="4">
        <f t="shared" si="316"/>
        <v>1</v>
      </c>
      <c r="AC289" s="4">
        <f t="shared" si="317"/>
        <v>0</v>
      </c>
      <c r="AD289" s="8"/>
      <c r="AE289" s="8" t="s">
        <v>879</v>
      </c>
      <c r="AF289" s="8"/>
      <c r="AG289" s="8"/>
      <c r="AH289" s="8"/>
      <c r="AI289" s="8"/>
    </row>
    <row r="290" spans="2:35" s="2" customFormat="1" ht="15" customHeight="1" x14ac:dyDescent="0.3">
      <c r="B290" s="17" t="s">
        <v>520</v>
      </c>
      <c r="C290" s="11" t="s">
        <v>1529</v>
      </c>
      <c r="D290" s="12" t="s">
        <v>26</v>
      </c>
      <c r="E290" s="12" t="s">
        <v>861</v>
      </c>
      <c r="F290" s="75">
        <f t="shared" si="309"/>
        <v>1</v>
      </c>
      <c r="G290" s="4" t="s">
        <v>69</v>
      </c>
      <c r="H290" s="4" t="s">
        <v>122</v>
      </c>
      <c r="I290" s="11" t="s">
        <v>515</v>
      </c>
      <c r="J290" s="4" t="s">
        <v>940</v>
      </c>
      <c r="K290" s="4"/>
      <c r="L290" s="11">
        <v>2017</v>
      </c>
      <c r="M290" s="11" t="s">
        <v>521</v>
      </c>
      <c r="N290" s="4" t="s">
        <v>695</v>
      </c>
      <c r="O290" s="4" t="s">
        <v>848</v>
      </c>
      <c r="P290" s="4" t="s">
        <v>848</v>
      </c>
      <c r="Q290" s="4" t="s">
        <v>848</v>
      </c>
      <c r="R290" s="4" t="s">
        <v>695</v>
      </c>
      <c r="S290" s="4" t="s">
        <v>848</v>
      </c>
      <c r="T290" s="4" t="s">
        <v>848</v>
      </c>
      <c r="U290" s="4" t="s">
        <v>848</v>
      </c>
      <c r="V290" s="11">
        <f t="shared" si="310"/>
        <v>1</v>
      </c>
      <c r="W290" s="11">
        <f t="shared" si="311"/>
        <v>0</v>
      </c>
      <c r="X290" s="11">
        <f t="shared" si="312"/>
        <v>0</v>
      </c>
      <c r="Y290" s="11">
        <f t="shared" si="313"/>
        <v>0</v>
      </c>
      <c r="Z290" s="11">
        <f t="shared" si="314"/>
        <v>1</v>
      </c>
      <c r="AA290" s="11">
        <f t="shared" si="315"/>
        <v>0</v>
      </c>
      <c r="AB290" s="11">
        <f t="shared" si="316"/>
        <v>0</v>
      </c>
      <c r="AC290" s="11">
        <f t="shared" si="317"/>
        <v>0</v>
      </c>
      <c r="AD290" s="8"/>
      <c r="AE290" s="17" t="s">
        <v>848</v>
      </c>
      <c r="AF290" s="17"/>
      <c r="AG290" s="17"/>
      <c r="AH290" s="17"/>
      <c r="AI290" s="17"/>
    </row>
    <row r="291" spans="2:35" s="2" customFormat="1" ht="15" customHeight="1" x14ac:dyDescent="0.3">
      <c r="B291" s="17" t="s">
        <v>778</v>
      </c>
      <c r="C291" s="11" t="s">
        <v>1529</v>
      </c>
      <c r="D291" s="12" t="s">
        <v>26</v>
      </c>
      <c r="E291" s="12" t="s">
        <v>861</v>
      </c>
      <c r="F291" s="75">
        <f t="shared" si="309"/>
        <v>1</v>
      </c>
      <c r="G291" s="4" t="s">
        <v>288</v>
      </c>
      <c r="H291" s="4" t="s">
        <v>67</v>
      </c>
      <c r="I291" s="14" t="s">
        <v>555</v>
      </c>
      <c r="J291" s="11"/>
      <c r="K291" s="11"/>
      <c r="L291" s="11">
        <v>2005</v>
      </c>
      <c r="M291" s="11" t="s">
        <v>1087</v>
      </c>
      <c r="N291" s="11" t="s">
        <v>695</v>
      </c>
      <c r="O291" s="11" t="s">
        <v>695</v>
      </c>
      <c r="P291" s="11" t="s">
        <v>695</v>
      </c>
      <c r="Q291" s="4" t="s">
        <v>848</v>
      </c>
      <c r="R291" s="11" t="s">
        <v>695</v>
      </c>
      <c r="S291" s="11" t="s">
        <v>695</v>
      </c>
      <c r="T291" s="4" t="s">
        <v>848</v>
      </c>
      <c r="U291" s="4" t="s">
        <v>848</v>
      </c>
      <c r="V291" s="11">
        <f t="shared" si="310"/>
        <v>1</v>
      </c>
      <c r="W291" s="11">
        <f t="shared" si="311"/>
        <v>1</v>
      </c>
      <c r="X291" s="11">
        <f t="shared" si="312"/>
        <v>1</v>
      </c>
      <c r="Y291" s="11">
        <f t="shared" si="313"/>
        <v>0</v>
      </c>
      <c r="Z291" s="11">
        <f t="shared" si="314"/>
        <v>1</v>
      </c>
      <c r="AA291" s="11">
        <f t="shared" si="315"/>
        <v>1</v>
      </c>
      <c r="AB291" s="11">
        <f t="shared" si="316"/>
        <v>0</v>
      </c>
      <c r="AC291" s="11">
        <f t="shared" si="317"/>
        <v>0</v>
      </c>
      <c r="AD291" s="8"/>
      <c r="AE291" s="17" t="s">
        <v>848</v>
      </c>
      <c r="AF291" s="17"/>
      <c r="AG291" s="17"/>
      <c r="AH291" s="17" t="s">
        <v>1089</v>
      </c>
      <c r="AI291" s="17"/>
    </row>
    <row r="292" spans="2:35" s="2" customFormat="1" ht="15" customHeight="1" x14ac:dyDescent="0.3">
      <c r="B292" s="4" t="s">
        <v>674</v>
      </c>
      <c r="C292" s="11" t="s">
        <v>1529</v>
      </c>
      <c r="D292" s="12" t="s">
        <v>26</v>
      </c>
      <c r="E292" s="5" t="s">
        <v>861</v>
      </c>
      <c r="F292" s="75">
        <f t="shared" si="309"/>
        <v>1</v>
      </c>
      <c r="G292" s="4" t="s">
        <v>119</v>
      </c>
      <c r="H292" s="4" t="s">
        <v>120</v>
      </c>
      <c r="I292" s="4" t="s">
        <v>555</v>
      </c>
      <c r="J292" s="4"/>
      <c r="K292" s="4"/>
      <c r="L292" s="22" t="s">
        <v>293</v>
      </c>
      <c r="M292" s="4" t="s">
        <v>1096</v>
      </c>
      <c r="N292" s="4" t="s">
        <v>848</v>
      </c>
      <c r="O292" s="4" t="s">
        <v>848</v>
      </c>
      <c r="P292" s="4" t="s">
        <v>848</v>
      </c>
      <c r="Q292" s="4" t="s">
        <v>848</v>
      </c>
      <c r="R292" s="4" t="s">
        <v>848</v>
      </c>
      <c r="S292" s="4" t="s">
        <v>848</v>
      </c>
      <c r="T292" s="4" t="s">
        <v>848</v>
      </c>
      <c r="U292" s="4" t="s">
        <v>848</v>
      </c>
      <c r="V292" s="4">
        <f t="shared" si="310"/>
        <v>0</v>
      </c>
      <c r="W292" s="4">
        <f t="shared" si="311"/>
        <v>0</v>
      </c>
      <c r="X292" s="4">
        <f t="shared" si="312"/>
        <v>0</v>
      </c>
      <c r="Y292" s="4">
        <f t="shared" si="313"/>
        <v>0</v>
      </c>
      <c r="Z292" s="4">
        <f t="shared" si="314"/>
        <v>0</v>
      </c>
      <c r="AA292" s="4">
        <f t="shared" si="315"/>
        <v>0</v>
      </c>
      <c r="AB292" s="4">
        <f t="shared" si="316"/>
        <v>0</v>
      </c>
      <c r="AC292" s="4">
        <f t="shared" si="317"/>
        <v>0</v>
      </c>
      <c r="AD292" s="8"/>
      <c r="AE292" s="8" t="s">
        <v>695</v>
      </c>
      <c r="AF292" s="8"/>
      <c r="AG292" s="8"/>
      <c r="AH292" s="8"/>
      <c r="AI292" s="8"/>
    </row>
    <row r="293" spans="2:35" s="2" customFormat="1" ht="15" customHeight="1" x14ac:dyDescent="0.3">
      <c r="B293" s="4" t="s">
        <v>811</v>
      </c>
      <c r="C293" s="11" t="s">
        <v>1529</v>
      </c>
      <c r="D293" s="12" t="s">
        <v>26</v>
      </c>
      <c r="E293" s="5" t="s">
        <v>861</v>
      </c>
      <c r="F293" s="75">
        <f t="shared" si="309"/>
        <v>1</v>
      </c>
      <c r="G293" s="4" t="s">
        <v>346</v>
      </c>
      <c r="H293" s="4" t="s">
        <v>347</v>
      </c>
      <c r="I293" s="4" t="s">
        <v>555</v>
      </c>
      <c r="J293" s="4"/>
      <c r="K293" s="4"/>
      <c r="L293" s="22"/>
      <c r="M293" s="4" t="s">
        <v>1098</v>
      </c>
      <c r="N293" s="4" t="s">
        <v>848</v>
      </c>
      <c r="O293" s="4" t="s">
        <v>848</v>
      </c>
      <c r="P293" s="4" t="s">
        <v>848</v>
      </c>
      <c r="Q293" s="4" t="s">
        <v>848</v>
      </c>
      <c r="R293" s="4" t="s">
        <v>848</v>
      </c>
      <c r="S293" s="4" t="s">
        <v>848</v>
      </c>
      <c r="T293" s="4" t="s">
        <v>848</v>
      </c>
      <c r="U293" s="4" t="s">
        <v>848</v>
      </c>
      <c r="V293" s="4">
        <f t="shared" si="310"/>
        <v>0</v>
      </c>
      <c r="W293" s="4">
        <f t="shared" si="311"/>
        <v>0</v>
      </c>
      <c r="X293" s="4">
        <f t="shared" si="312"/>
        <v>0</v>
      </c>
      <c r="Y293" s="4">
        <f t="shared" si="313"/>
        <v>0</v>
      </c>
      <c r="Z293" s="4">
        <f t="shared" si="314"/>
        <v>0</v>
      </c>
      <c r="AA293" s="4">
        <f t="shared" si="315"/>
        <v>0</v>
      </c>
      <c r="AB293" s="4">
        <f t="shared" si="316"/>
        <v>0</v>
      </c>
      <c r="AC293" s="4">
        <f t="shared" si="317"/>
        <v>0</v>
      </c>
      <c r="AD293" s="8"/>
      <c r="AE293" s="8" t="s">
        <v>879</v>
      </c>
      <c r="AF293" s="8"/>
      <c r="AG293" s="8"/>
      <c r="AH293" s="8"/>
      <c r="AI293" s="8"/>
    </row>
    <row r="294" spans="2:35" s="2" customFormat="1" ht="15" customHeight="1" x14ac:dyDescent="0.3">
      <c r="B294" s="4" t="s">
        <v>675</v>
      </c>
      <c r="C294" s="11" t="s">
        <v>1529</v>
      </c>
      <c r="D294" s="12" t="s">
        <v>26</v>
      </c>
      <c r="E294" s="5" t="s">
        <v>861</v>
      </c>
      <c r="F294" s="75">
        <f t="shared" si="309"/>
        <v>1</v>
      </c>
      <c r="G294" s="4" t="s">
        <v>142</v>
      </c>
      <c r="H294" s="4" t="s">
        <v>143</v>
      </c>
      <c r="I294" s="4" t="s">
        <v>555</v>
      </c>
      <c r="J294" s="4"/>
      <c r="K294" s="4"/>
      <c r="L294" s="22">
        <v>2015</v>
      </c>
      <c r="M294" s="4" t="s">
        <v>1097</v>
      </c>
      <c r="N294" s="4" t="s">
        <v>848</v>
      </c>
      <c r="O294" s="4" t="s">
        <v>848</v>
      </c>
      <c r="P294" s="4" t="s">
        <v>848</v>
      </c>
      <c r="Q294" s="4" t="s">
        <v>848</v>
      </c>
      <c r="R294" s="4" t="s">
        <v>848</v>
      </c>
      <c r="S294" s="4" t="s">
        <v>848</v>
      </c>
      <c r="T294" s="4" t="s">
        <v>695</v>
      </c>
      <c r="U294" s="4" t="s">
        <v>848</v>
      </c>
      <c r="V294" s="4">
        <f t="shared" si="310"/>
        <v>0</v>
      </c>
      <c r="W294" s="4">
        <f t="shared" si="311"/>
        <v>0</v>
      </c>
      <c r="X294" s="4">
        <f t="shared" si="312"/>
        <v>0</v>
      </c>
      <c r="Y294" s="4">
        <f t="shared" si="313"/>
        <v>0</v>
      </c>
      <c r="Z294" s="4">
        <f t="shared" si="314"/>
        <v>0</v>
      </c>
      <c r="AA294" s="4">
        <f t="shared" si="315"/>
        <v>0</v>
      </c>
      <c r="AB294" s="4">
        <f t="shared" si="316"/>
        <v>1</v>
      </c>
      <c r="AC294" s="4">
        <f t="shared" si="317"/>
        <v>0</v>
      </c>
      <c r="AD294" s="8" t="s">
        <v>1099</v>
      </c>
      <c r="AE294" s="8" t="s">
        <v>848</v>
      </c>
      <c r="AF294" s="8"/>
      <c r="AG294" s="8"/>
      <c r="AH294" s="8"/>
      <c r="AI294" s="8"/>
    </row>
    <row r="295" spans="2:35" s="2" customFormat="1" ht="15" customHeight="1" x14ac:dyDescent="0.3">
      <c r="B295" s="4" t="s">
        <v>218</v>
      </c>
      <c r="C295" s="11" t="s">
        <v>1529</v>
      </c>
      <c r="D295" s="5" t="s">
        <v>26</v>
      </c>
      <c r="E295" s="12" t="s">
        <v>861</v>
      </c>
      <c r="F295" s="75">
        <f t="shared" si="309"/>
        <v>1</v>
      </c>
      <c r="G295" s="4" t="s">
        <v>123</v>
      </c>
      <c r="H295" s="13" t="s">
        <v>1476</v>
      </c>
      <c r="I295" s="11" t="s">
        <v>515</v>
      </c>
      <c r="J295" s="4" t="s">
        <v>940</v>
      </c>
      <c r="K295" s="4"/>
      <c r="L295" s="4">
        <v>2014</v>
      </c>
      <c r="M295" s="4" t="s">
        <v>233</v>
      </c>
      <c r="N295" s="4" t="s">
        <v>848</v>
      </c>
      <c r="O295" s="4" t="s">
        <v>848</v>
      </c>
      <c r="P295" s="4" t="s">
        <v>848</v>
      </c>
      <c r="Q295" s="4" t="s">
        <v>848</v>
      </c>
      <c r="R295" s="4" t="s">
        <v>848</v>
      </c>
      <c r="S295" s="4" t="s">
        <v>848</v>
      </c>
      <c r="T295" s="4" t="s">
        <v>848</v>
      </c>
      <c r="U295" s="4" t="s">
        <v>848</v>
      </c>
      <c r="V295" s="4">
        <f t="shared" si="310"/>
        <v>0</v>
      </c>
      <c r="W295" s="4">
        <f t="shared" si="311"/>
        <v>0</v>
      </c>
      <c r="X295" s="4">
        <f t="shared" si="312"/>
        <v>0</v>
      </c>
      <c r="Y295" s="4">
        <f t="shared" si="313"/>
        <v>0</v>
      </c>
      <c r="Z295" s="4">
        <f t="shared" si="314"/>
        <v>0</v>
      </c>
      <c r="AA295" s="4">
        <f t="shared" si="315"/>
        <v>0</v>
      </c>
      <c r="AB295" s="4">
        <f t="shared" si="316"/>
        <v>0</v>
      </c>
      <c r="AC295" s="4">
        <f t="shared" si="317"/>
        <v>0</v>
      </c>
      <c r="AD295" s="8" t="s">
        <v>600</v>
      </c>
      <c r="AE295" s="8" t="s">
        <v>848</v>
      </c>
      <c r="AF295" s="8" t="s">
        <v>598</v>
      </c>
      <c r="AG295" s="8"/>
      <c r="AH295" s="8"/>
      <c r="AI295" s="8"/>
    </row>
    <row r="296" spans="2:35" s="2" customFormat="1" ht="15" customHeight="1" x14ac:dyDescent="0.3">
      <c r="B296" s="4" t="s">
        <v>676</v>
      </c>
      <c r="C296" s="11" t="s">
        <v>1529</v>
      </c>
      <c r="D296" s="5" t="s">
        <v>26</v>
      </c>
      <c r="E296" s="12" t="s">
        <v>861</v>
      </c>
      <c r="F296" s="75">
        <f t="shared" si="309"/>
        <v>1</v>
      </c>
      <c r="G296" s="4" t="s">
        <v>119</v>
      </c>
      <c r="H296" s="4" t="s">
        <v>120</v>
      </c>
      <c r="I296" s="4" t="s">
        <v>555</v>
      </c>
      <c r="J296" s="4"/>
      <c r="K296" s="4"/>
      <c r="L296" s="22"/>
      <c r="M296" s="4" t="s">
        <v>1100</v>
      </c>
      <c r="N296" s="4" t="s">
        <v>848</v>
      </c>
      <c r="O296" s="4" t="s">
        <v>848</v>
      </c>
      <c r="P296" s="4" t="s">
        <v>848</v>
      </c>
      <c r="Q296" s="4" t="s">
        <v>848</v>
      </c>
      <c r="R296" s="4" t="s">
        <v>848</v>
      </c>
      <c r="S296" s="4" t="s">
        <v>848</v>
      </c>
      <c r="T296" s="4" t="s">
        <v>848</v>
      </c>
      <c r="U296" s="4" t="s">
        <v>848</v>
      </c>
      <c r="V296" s="4">
        <f t="shared" si="310"/>
        <v>0</v>
      </c>
      <c r="W296" s="4">
        <f t="shared" si="311"/>
        <v>0</v>
      </c>
      <c r="X296" s="4">
        <f t="shared" si="312"/>
        <v>0</v>
      </c>
      <c r="Y296" s="4">
        <f t="shared" si="313"/>
        <v>0</v>
      </c>
      <c r="Z296" s="4">
        <f t="shared" si="314"/>
        <v>0</v>
      </c>
      <c r="AA296" s="4">
        <f t="shared" si="315"/>
        <v>0</v>
      </c>
      <c r="AB296" s="4">
        <f t="shared" si="316"/>
        <v>0</v>
      </c>
      <c r="AC296" s="4">
        <f t="shared" si="317"/>
        <v>0</v>
      </c>
      <c r="AD296" s="8"/>
      <c r="AE296" s="8" t="s">
        <v>879</v>
      </c>
      <c r="AF296" s="8"/>
      <c r="AG296" s="8"/>
      <c r="AH296" s="8"/>
      <c r="AI296" s="8"/>
    </row>
    <row r="297" spans="2:35" s="2" customFormat="1" ht="15" customHeight="1" x14ac:dyDescent="0.3">
      <c r="B297" s="4" t="s">
        <v>799</v>
      </c>
      <c r="C297" s="11" t="s">
        <v>1529</v>
      </c>
      <c r="D297" s="5" t="s">
        <v>26</v>
      </c>
      <c r="E297" s="12" t="s">
        <v>861</v>
      </c>
      <c r="F297" s="75">
        <f t="shared" si="309"/>
        <v>1</v>
      </c>
      <c r="G297" s="4" t="s">
        <v>142</v>
      </c>
      <c r="H297" s="4" t="s">
        <v>143</v>
      </c>
      <c r="I297" s="4" t="s">
        <v>556</v>
      </c>
      <c r="J297" s="4"/>
      <c r="K297" s="4"/>
      <c r="L297" s="22"/>
      <c r="M297" s="4" t="s">
        <v>800</v>
      </c>
      <c r="N297" s="4" t="s">
        <v>848</v>
      </c>
      <c r="O297" s="4" t="s">
        <v>848</v>
      </c>
      <c r="P297" s="4" t="s">
        <v>848</v>
      </c>
      <c r="Q297" s="4" t="s">
        <v>848</v>
      </c>
      <c r="R297" s="4" t="s">
        <v>848</v>
      </c>
      <c r="S297" s="4" t="s">
        <v>848</v>
      </c>
      <c r="T297" s="11" t="s">
        <v>695</v>
      </c>
      <c r="U297" s="4" t="s">
        <v>848</v>
      </c>
      <c r="V297" s="4">
        <f t="shared" si="310"/>
        <v>0</v>
      </c>
      <c r="W297" s="4">
        <f t="shared" si="311"/>
        <v>0</v>
      </c>
      <c r="X297" s="4">
        <f t="shared" si="312"/>
        <v>0</v>
      </c>
      <c r="Y297" s="4">
        <f t="shared" si="313"/>
        <v>0</v>
      </c>
      <c r="Z297" s="4">
        <f t="shared" si="314"/>
        <v>0</v>
      </c>
      <c r="AA297" s="4">
        <f t="shared" si="315"/>
        <v>0</v>
      </c>
      <c r="AB297" s="4">
        <f t="shared" si="316"/>
        <v>1</v>
      </c>
      <c r="AC297" s="4">
        <f t="shared" si="317"/>
        <v>0</v>
      </c>
      <c r="AD297" s="8"/>
      <c r="AE297" s="8" t="s">
        <v>848</v>
      </c>
      <c r="AF297" s="8"/>
      <c r="AG297" s="8"/>
      <c r="AH297" s="8"/>
      <c r="AI297" s="8"/>
    </row>
    <row r="298" spans="2:35" s="2" customFormat="1" ht="15" customHeight="1" x14ac:dyDescent="0.3">
      <c r="B298" s="4" t="s">
        <v>219</v>
      </c>
      <c r="C298" s="11" t="s">
        <v>1529</v>
      </c>
      <c r="D298" s="5" t="s">
        <v>26</v>
      </c>
      <c r="E298" s="12" t="s">
        <v>861</v>
      </c>
      <c r="F298" s="75">
        <f t="shared" si="309"/>
        <v>1</v>
      </c>
      <c r="G298" s="4" t="s">
        <v>123</v>
      </c>
      <c r="H298" s="13" t="s">
        <v>1476</v>
      </c>
      <c r="I298" s="4" t="s">
        <v>513</v>
      </c>
      <c r="J298" s="4"/>
      <c r="K298" s="4"/>
      <c r="L298" s="4">
        <v>2010</v>
      </c>
      <c r="M298" s="4" t="s">
        <v>234</v>
      </c>
      <c r="N298" s="4" t="s">
        <v>848</v>
      </c>
      <c r="O298" s="4" t="s">
        <v>848</v>
      </c>
      <c r="P298" s="4" t="s">
        <v>848</v>
      </c>
      <c r="Q298" s="4" t="s">
        <v>848</v>
      </c>
      <c r="R298" s="4" t="s">
        <v>848</v>
      </c>
      <c r="S298" s="4" t="s">
        <v>848</v>
      </c>
      <c r="T298" s="4" t="s">
        <v>848</v>
      </c>
      <c r="U298" s="4" t="s">
        <v>848</v>
      </c>
      <c r="V298" s="4">
        <f t="shared" si="310"/>
        <v>0</v>
      </c>
      <c r="W298" s="4">
        <f t="shared" si="311"/>
        <v>0</v>
      </c>
      <c r="X298" s="4">
        <f t="shared" si="312"/>
        <v>0</v>
      </c>
      <c r="Y298" s="4">
        <f t="shared" si="313"/>
        <v>0</v>
      </c>
      <c r="Z298" s="4">
        <f t="shared" si="314"/>
        <v>0</v>
      </c>
      <c r="AA298" s="4">
        <f t="shared" si="315"/>
        <v>0</v>
      </c>
      <c r="AB298" s="4">
        <f t="shared" si="316"/>
        <v>0</v>
      </c>
      <c r="AC298" s="4">
        <f t="shared" si="317"/>
        <v>0</v>
      </c>
      <c r="AD298" s="8"/>
      <c r="AE298" s="8" t="s">
        <v>879</v>
      </c>
      <c r="AF298" s="8"/>
      <c r="AG298" s="8"/>
      <c r="AH298" s="8"/>
      <c r="AI298" s="8"/>
    </row>
    <row r="299" spans="2:35" s="2" customFormat="1" ht="15" customHeight="1" x14ac:dyDescent="0.3">
      <c r="B299" s="4" t="s">
        <v>677</v>
      </c>
      <c r="C299" s="11" t="s">
        <v>1529</v>
      </c>
      <c r="D299" s="5" t="s">
        <v>26</v>
      </c>
      <c r="E299" s="5" t="s">
        <v>861</v>
      </c>
      <c r="F299" s="75">
        <f t="shared" si="309"/>
        <v>1</v>
      </c>
      <c r="G299" s="4" t="s">
        <v>19</v>
      </c>
      <c r="H299" s="4" t="s">
        <v>48</v>
      </c>
      <c r="I299" s="4" t="s">
        <v>555</v>
      </c>
      <c r="J299" s="4"/>
      <c r="K299" s="4"/>
      <c r="L299" s="22">
        <v>2010</v>
      </c>
      <c r="M299" s="4" t="s">
        <v>1102</v>
      </c>
      <c r="N299" s="4" t="s">
        <v>848</v>
      </c>
      <c r="O299" s="4" t="s">
        <v>848</v>
      </c>
      <c r="P299" s="4" t="s">
        <v>848</v>
      </c>
      <c r="Q299" s="4" t="s">
        <v>848</v>
      </c>
      <c r="R299" s="4" t="s">
        <v>848</v>
      </c>
      <c r="S299" s="4" t="s">
        <v>848</v>
      </c>
      <c r="T299" s="4" t="s">
        <v>848</v>
      </c>
      <c r="U299" s="4" t="s">
        <v>848</v>
      </c>
      <c r="V299" s="4">
        <f t="shared" si="310"/>
        <v>0</v>
      </c>
      <c r="W299" s="4">
        <f t="shared" si="311"/>
        <v>0</v>
      </c>
      <c r="X299" s="4">
        <f t="shared" si="312"/>
        <v>0</v>
      </c>
      <c r="Y299" s="4">
        <f t="shared" si="313"/>
        <v>0</v>
      </c>
      <c r="Z299" s="4">
        <f t="shared" si="314"/>
        <v>0</v>
      </c>
      <c r="AA299" s="4">
        <f t="shared" si="315"/>
        <v>0</v>
      </c>
      <c r="AB299" s="4">
        <f t="shared" si="316"/>
        <v>0</v>
      </c>
      <c r="AC299" s="4">
        <f t="shared" si="317"/>
        <v>0</v>
      </c>
      <c r="AD299" s="8"/>
      <c r="AE299" s="8" t="s">
        <v>848</v>
      </c>
      <c r="AF299" s="8"/>
      <c r="AG299" s="8"/>
      <c r="AH299" s="8"/>
      <c r="AI299" s="8"/>
    </row>
    <row r="300" spans="2:35" s="2" customFormat="1" ht="15" customHeight="1" x14ac:dyDescent="0.3">
      <c r="B300" s="4" t="s">
        <v>716</v>
      </c>
      <c r="C300" s="11" t="s">
        <v>1529</v>
      </c>
      <c r="D300" s="5" t="s">
        <v>26</v>
      </c>
      <c r="E300" s="5" t="s">
        <v>861</v>
      </c>
      <c r="F300" s="75">
        <f t="shared" si="309"/>
        <v>1</v>
      </c>
      <c r="G300" s="4" t="s">
        <v>123</v>
      </c>
      <c r="H300" s="13" t="s">
        <v>1476</v>
      </c>
      <c r="I300" s="4" t="s">
        <v>555</v>
      </c>
      <c r="J300" s="4"/>
      <c r="K300" s="4"/>
      <c r="L300" s="22">
        <v>2014</v>
      </c>
      <c r="M300" s="4" t="s">
        <v>1103</v>
      </c>
      <c r="N300" s="11" t="s">
        <v>695</v>
      </c>
      <c r="O300" s="11" t="s">
        <v>695</v>
      </c>
      <c r="P300" s="11" t="s">
        <v>695</v>
      </c>
      <c r="Q300" s="4" t="s">
        <v>848</v>
      </c>
      <c r="R300" s="11" t="s">
        <v>695</v>
      </c>
      <c r="S300" s="11" t="s">
        <v>695</v>
      </c>
      <c r="T300" s="11" t="s">
        <v>695</v>
      </c>
      <c r="U300" s="4" t="s">
        <v>848</v>
      </c>
      <c r="V300" s="4">
        <f t="shared" si="310"/>
        <v>1</v>
      </c>
      <c r="W300" s="4">
        <f t="shared" si="311"/>
        <v>1</v>
      </c>
      <c r="X300" s="4">
        <f t="shared" si="312"/>
        <v>1</v>
      </c>
      <c r="Y300" s="4">
        <f t="shared" si="313"/>
        <v>0</v>
      </c>
      <c r="Z300" s="4">
        <f t="shared" si="314"/>
        <v>1</v>
      </c>
      <c r="AA300" s="4">
        <f t="shared" si="315"/>
        <v>1</v>
      </c>
      <c r="AB300" s="4">
        <f t="shared" si="316"/>
        <v>1</v>
      </c>
      <c r="AC300" s="4">
        <f t="shared" si="317"/>
        <v>0</v>
      </c>
      <c r="AD300" s="8"/>
      <c r="AE300" s="8" t="s">
        <v>848</v>
      </c>
      <c r="AF300" s="8"/>
      <c r="AG300" s="8"/>
      <c r="AH300" s="8"/>
      <c r="AI300" s="8"/>
    </row>
    <row r="301" spans="2:35" s="2" customFormat="1" ht="15" customHeight="1" x14ac:dyDescent="0.3">
      <c r="B301" s="4" t="s">
        <v>678</v>
      </c>
      <c r="C301" s="11" t="s">
        <v>1529</v>
      </c>
      <c r="D301" s="5" t="s">
        <v>26</v>
      </c>
      <c r="E301" s="5" t="s">
        <v>861</v>
      </c>
      <c r="F301" s="75">
        <f t="shared" si="309"/>
        <v>1</v>
      </c>
      <c r="G301" s="4" t="s">
        <v>119</v>
      </c>
      <c r="H301" s="4" t="s">
        <v>1220</v>
      </c>
      <c r="I301" s="4" t="s">
        <v>555</v>
      </c>
      <c r="J301" s="4"/>
      <c r="K301" s="4"/>
      <c r="L301" s="22" t="s">
        <v>293</v>
      </c>
      <c r="M301" s="4" t="s">
        <v>1104</v>
      </c>
      <c r="N301" s="4" t="s">
        <v>848</v>
      </c>
      <c r="O301" s="4" t="s">
        <v>848</v>
      </c>
      <c r="P301" s="4" t="s">
        <v>848</v>
      </c>
      <c r="Q301" s="4" t="s">
        <v>848</v>
      </c>
      <c r="R301" s="4" t="s">
        <v>848</v>
      </c>
      <c r="S301" s="4" t="s">
        <v>848</v>
      </c>
      <c r="T301" s="4" t="s">
        <v>848</v>
      </c>
      <c r="U301" s="4" t="s">
        <v>848</v>
      </c>
      <c r="V301" s="4">
        <f t="shared" si="310"/>
        <v>0</v>
      </c>
      <c r="W301" s="4">
        <f t="shared" si="311"/>
        <v>0</v>
      </c>
      <c r="X301" s="4">
        <f t="shared" si="312"/>
        <v>0</v>
      </c>
      <c r="Y301" s="4">
        <f t="shared" si="313"/>
        <v>0</v>
      </c>
      <c r="Z301" s="4">
        <f t="shared" si="314"/>
        <v>0</v>
      </c>
      <c r="AA301" s="4">
        <f t="shared" si="315"/>
        <v>0</v>
      </c>
      <c r="AB301" s="4">
        <f t="shared" si="316"/>
        <v>0</v>
      </c>
      <c r="AC301" s="4">
        <f t="shared" si="317"/>
        <v>0</v>
      </c>
      <c r="AD301" s="8"/>
      <c r="AE301" s="8" t="s">
        <v>879</v>
      </c>
      <c r="AF301" s="8"/>
      <c r="AG301" s="8"/>
      <c r="AH301" s="8"/>
      <c r="AI301" s="8"/>
    </row>
    <row r="302" spans="2:35" s="2" customFormat="1" ht="15" customHeight="1" x14ac:dyDescent="0.3">
      <c r="B302" s="11" t="s">
        <v>1422</v>
      </c>
      <c r="C302" s="11" t="s">
        <v>1529</v>
      </c>
      <c r="D302" s="12" t="s">
        <v>26</v>
      </c>
      <c r="E302" s="12" t="s">
        <v>861</v>
      </c>
      <c r="F302" s="75">
        <v>1</v>
      </c>
      <c r="G302" s="4" t="s">
        <v>19</v>
      </c>
      <c r="H302" s="4" t="s">
        <v>1426</v>
      </c>
      <c r="I302" s="4" t="s">
        <v>515</v>
      </c>
      <c r="J302" s="4" t="s">
        <v>941</v>
      </c>
      <c r="K302" s="4"/>
      <c r="L302" s="22">
        <v>2017</v>
      </c>
      <c r="M302" s="4" t="s">
        <v>1425</v>
      </c>
      <c r="N302" s="4" t="s">
        <v>848</v>
      </c>
      <c r="O302" s="4" t="s">
        <v>848</v>
      </c>
      <c r="P302" s="4" t="s">
        <v>848</v>
      </c>
      <c r="Q302" s="4" t="s">
        <v>848</v>
      </c>
      <c r="R302" s="4" t="s">
        <v>848</v>
      </c>
      <c r="S302" s="4" t="s">
        <v>848</v>
      </c>
      <c r="T302" s="4" t="s">
        <v>848</v>
      </c>
      <c r="U302" s="4" t="s">
        <v>848</v>
      </c>
      <c r="V302" s="4">
        <f t="shared" si="310"/>
        <v>0</v>
      </c>
      <c r="W302" s="4">
        <f t="shared" si="311"/>
        <v>0</v>
      </c>
      <c r="X302" s="4">
        <f t="shared" si="312"/>
        <v>0</v>
      </c>
      <c r="Y302" s="4">
        <f t="shared" si="313"/>
        <v>0</v>
      </c>
      <c r="Z302" s="4">
        <f t="shared" si="314"/>
        <v>0</v>
      </c>
      <c r="AA302" s="4">
        <f t="shared" si="315"/>
        <v>0</v>
      </c>
      <c r="AB302" s="4">
        <f t="shared" si="316"/>
        <v>0</v>
      </c>
      <c r="AC302" s="4">
        <f t="shared" si="317"/>
        <v>0</v>
      </c>
      <c r="AD302" s="8"/>
      <c r="AE302" s="8" t="s">
        <v>879</v>
      </c>
      <c r="AF302" s="8"/>
      <c r="AG302" s="8"/>
      <c r="AH302" s="8"/>
      <c r="AI302" s="8"/>
    </row>
    <row r="303" spans="2:35" s="2" customFormat="1" ht="15" customHeight="1" x14ac:dyDescent="0.3">
      <c r="B303" s="11" t="s">
        <v>1503</v>
      </c>
      <c r="C303" s="11" t="s">
        <v>1529</v>
      </c>
      <c r="D303" s="12" t="s">
        <v>26</v>
      </c>
      <c r="E303" s="12" t="s">
        <v>861</v>
      </c>
      <c r="F303" s="75">
        <v>1</v>
      </c>
      <c r="G303" s="11" t="s">
        <v>69</v>
      </c>
      <c r="H303" s="4" t="s">
        <v>70</v>
      </c>
      <c r="I303" s="4" t="s">
        <v>555</v>
      </c>
      <c r="J303" s="4"/>
      <c r="K303" s="4"/>
      <c r="L303" s="22">
        <v>2018</v>
      </c>
      <c r="M303" s="4" t="s">
        <v>1504</v>
      </c>
      <c r="N303" s="4" t="s">
        <v>848</v>
      </c>
      <c r="O303" s="11" t="s">
        <v>695</v>
      </c>
      <c r="P303" s="4" t="s">
        <v>848</v>
      </c>
      <c r="Q303" s="4" t="s">
        <v>848</v>
      </c>
      <c r="R303" s="4" t="s">
        <v>848</v>
      </c>
      <c r="S303" s="4" t="s">
        <v>848</v>
      </c>
      <c r="T303" s="4" t="s">
        <v>848</v>
      </c>
      <c r="U303" s="4" t="s">
        <v>848</v>
      </c>
      <c r="V303" s="4">
        <f t="shared" si="310"/>
        <v>0</v>
      </c>
      <c r="W303" s="4">
        <f t="shared" si="311"/>
        <v>1</v>
      </c>
      <c r="X303" s="4">
        <f t="shared" si="312"/>
        <v>0</v>
      </c>
      <c r="Y303" s="4">
        <f t="shared" si="313"/>
        <v>0</v>
      </c>
      <c r="Z303" s="4">
        <f t="shared" si="314"/>
        <v>0</v>
      </c>
      <c r="AA303" s="4">
        <f t="shared" si="315"/>
        <v>0</v>
      </c>
      <c r="AB303" s="4">
        <f t="shared" si="316"/>
        <v>0</v>
      </c>
      <c r="AC303" s="4">
        <f t="shared" si="317"/>
        <v>0</v>
      </c>
      <c r="AD303" s="8"/>
      <c r="AE303" s="8" t="s">
        <v>848</v>
      </c>
      <c r="AF303" s="8"/>
      <c r="AG303" s="8"/>
      <c r="AH303" s="8"/>
      <c r="AI303" s="8"/>
    </row>
    <row r="304" spans="2:35" s="2" customFormat="1" ht="15" customHeight="1" x14ac:dyDescent="0.3">
      <c r="B304" s="4" t="s">
        <v>743</v>
      </c>
      <c r="C304" s="11" t="s">
        <v>1529</v>
      </c>
      <c r="D304" s="5" t="s">
        <v>26</v>
      </c>
      <c r="E304" s="5" t="s">
        <v>861</v>
      </c>
      <c r="F304" s="75">
        <f t="shared" ref="F304:F369" si="344">IF(E304="Alive",1,0)</f>
        <v>1</v>
      </c>
      <c r="G304" s="4" t="s">
        <v>123</v>
      </c>
      <c r="H304" s="13" t="s">
        <v>1476</v>
      </c>
      <c r="I304" s="4" t="s">
        <v>515</v>
      </c>
      <c r="J304" s="4" t="s">
        <v>940</v>
      </c>
      <c r="K304" s="4"/>
      <c r="L304" s="22">
        <v>2017</v>
      </c>
      <c r="M304" s="4" t="s">
        <v>1105</v>
      </c>
      <c r="N304" s="11" t="s">
        <v>695</v>
      </c>
      <c r="O304" s="4" t="s">
        <v>848</v>
      </c>
      <c r="P304" s="4" t="s">
        <v>848</v>
      </c>
      <c r="Q304" s="4" t="s">
        <v>848</v>
      </c>
      <c r="R304" s="11" t="s">
        <v>695</v>
      </c>
      <c r="S304" s="4" t="s">
        <v>848</v>
      </c>
      <c r="T304" s="11" t="s">
        <v>695</v>
      </c>
      <c r="U304" s="4" t="s">
        <v>848</v>
      </c>
      <c r="V304" s="4">
        <f t="shared" ref="V304:AC307" si="345">IF(N304="Yes",1,0)</f>
        <v>1</v>
      </c>
      <c r="W304" s="4">
        <f t="shared" si="345"/>
        <v>0</v>
      </c>
      <c r="X304" s="4">
        <f t="shared" si="345"/>
        <v>0</v>
      </c>
      <c r="Y304" s="4">
        <f t="shared" si="345"/>
        <v>0</v>
      </c>
      <c r="Z304" s="4">
        <f t="shared" si="345"/>
        <v>1</v>
      </c>
      <c r="AA304" s="4">
        <f t="shared" si="345"/>
        <v>0</v>
      </c>
      <c r="AB304" s="4">
        <f t="shared" si="345"/>
        <v>1</v>
      </c>
      <c r="AC304" s="4">
        <f t="shared" si="345"/>
        <v>0</v>
      </c>
      <c r="AD304" s="8"/>
      <c r="AE304" s="8" t="s">
        <v>848</v>
      </c>
      <c r="AF304" s="8"/>
      <c r="AG304" s="8"/>
      <c r="AH304" s="8"/>
      <c r="AI304" s="8"/>
    </row>
    <row r="305" spans="2:35" s="2" customFormat="1" ht="15" customHeight="1" x14ac:dyDescent="0.3">
      <c r="B305" s="4" t="s">
        <v>624</v>
      </c>
      <c r="C305" s="11" t="s">
        <v>1529</v>
      </c>
      <c r="D305" s="12" t="s">
        <v>26</v>
      </c>
      <c r="E305" s="12" t="s">
        <v>862</v>
      </c>
      <c r="F305" s="75">
        <f t="shared" si="344"/>
        <v>0</v>
      </c>
      <c r="G305" s="11" t="s">
        <v>142</v>
      </c>
      <c r="H305" s="11" t="s">
        <v>143</v>
      </c>
      <c r="I305" s="4" t="s">
        <v>555</v>
      </c>
      <c r="J305" s="4"/>
      <c r="K305" s="4"/>
      <c r="L305" s="4">
        <v>2018</v>
      </c>
      <c r="M305" s="4" t="s">
        <v>623</v>
      </c>
      <c r="N305" s="4" t="s">
        <v>848</v>
      </c>
      <c r="O305" s="4" t="s">
        <v>848</v>
      </c>
      <c r="P305" s="4" t="s">
        <v>848</v>
      </c>
      <c r="Q305" s="4" t="s">
        <v>848</v>
      </c>
      <c r="R305" s="4" t="s">
        <v>848</v>
      </c>
      <c r="S305" s="4" t="s">
        <v>848</v>
      </c>
      <c r="T305" s="4" t="s">
        <v>848</v>
      </c>
      <c r="U305" s="4" t="s">
        <v>848</v>
      </c>
      <c r="V305" s="4">
        <f t="shared" si="345"/>
        <v>0</v>
      </c>
      <c r="W305" s="4">
        <f t="shared" si="345"/>
        <v>0</v>
      </c>
      <c r="X305" s="4">
        <f t="shared" si="345"/>
        <v>0</v>
      </c>
      <c r="Y305" s="4">
        <f t="shared" si="345"/>
        <v>0</v>
      </c>
      <c r="Z305" s="4">
        <f t="shared" si="345"/>
        <v>0</v>
      </c>
      <c r="AA305" s="4">
        <f t="shared" si="345"/>
        <v>0</v>
      </c>
      <c r="AB305" s="4">
        <f t="shared" si="345"/>
        <v>0</v>
      </c>
      <c r="AC305" s="4">
        <f t="shared" si="345"/>
        <v>0</v>
      </c>
      <c r="AD305" s="8"/>
      <c r="AE305" s="8" t="s">
        <v>879</v>
      </c>
      <c r="AF305" s="8"/>
      <c r="AG305" s="8"/>
      <c r="AH305" s="8"/>
      <c r="AI305" s="8"/>
    </row>
    <row r="306" spans="2:35" s="2" customFormat="1" ht="15" customHeight="1" x14ac:dyDescent="0.3">
      <c r="B306" s="4" t="s">
        <v>1407</v>
      </c>
      <c r="C306" s="11" t="s">
        <v>1529</v>
      </c>
      <c r="D306" s="5" t="s">
        <v>26</v>
      </c>
      <c r="E306" s="5" t="s">
        <v>861</v>
      </c>
      <c r="F306" s="75">
        <f t="shared" si="344"/>
        <v>1</v>
      </c>
      <c r="G306" s="4" t="s">
        <v>119</v>
      </c>
      <c r="H306" s="4" t="s">
        <v>182</v>
      </c>
      <c r="I306" s="4" t="s">
        <v>555</v>
      </c>
      <c r="J306" s="4"/>
      <c r="K306" s="4"/>
      <c r="L306" s="22">
        <v>2016</v>
      </c>
      <c r="M306" s="4" t="s">
        <v>1106</v>
      </c>
      <c r="N306" s="4" t="s">
        <v>848</v>
      </c>
      <c r="O306" s="4" t="s">
        <v>848</v>
      </c>
      <c r="P306" s="4" t="s">
        <v>848</v>
      </c>
      <c r="Q306" s="4" t="s">
        <v>848</v>
      </c>
      <c r="R306" s="4" t="s">
        <v>848</v>
      </c>
      <c r="S306" s="4" t="s">
        <v>848</v>
      </c>
      <c r="T306" s="4" t="s">
        <v>848</v>
      </c>
      <c r="U306" s="4" t="s">
        <v>848</v>
      </c>
      <c r="V306" s="4">
        <f t="shared" si="345"/>
        <v>0</v>
      </c>
      <c r="W306" s="4">
        <f t="shared" si="345"/>
        <v>0</v>
      </c>
      <c r="X306" s="4">
        <f t="shared" si="345"/>
        <v>0</v>
      </c>
      <c r="Y306" s="4">
        <f t="shared" si="345"/>
        <v>0</v>
      </c>
      <c r="Z306" s="4">
        <f t="shared" si="345"/>
        <v>0</v>
      </c>
      <c r="AA306" s="4">
        <f t="shared" si="345"/>
        <v>0</v>
      </c>
      <c r="AB306" s="4">
        <f t="shared" si="345"/>
        <v>0</v>
      </c>
      <c r="AC306" s="4">
        <f t="shared" si="345"/>
        <v>0</v>
      </c>
      <c r="AD306" s="8"/>
      <c r="AE306" s="8" t="s">
        <v>879</v>
      </c>
      <c r="AF306" s="8"/>
      <c r="AG306" s="8"/>
      <c r="AH306" s="8"/>
      <c r="AI306" s="8"/>
    </row>
    <row r="307" spans="2:35" s="2" customFormat="1" ht="15" customHeight="1" x14ac:dyDescent="0.3">
      <c r="B307" s="4" t="s">
        <v>718</v>
      </c>
      <c r="C307" s="11" t="s">
        <v>1529</v>
      </c>
      <c r="D307" s="5" t="s">
        <v>26</v>
      </c>
      <c r="E307" s="5" t="s">
        <v>861</v>
      </c>
      <c r="F307" s="75">
        <f t="shared" si="344"/>
        <v>1</v>
      </c>
      <c r="G307" s="4" t="s">
        <v>123</v>
      </c>
      <c r="H307" s="13" t="s">
        <v>1476</v>
      </c>
      <c r="I307" s="4" t="s">
        <v>555</v>
      </c>
      <c r="J307" s="4"/>
      <c r="K307" s="4"/>
      <c r="L307" s="22">
        <v>2014</v>
      </c>
      <c r="M307" s="4" t="s">
        <v>1107</v>
      </c>
      <c r="N307" s="4" t="s">
        <v>848</v>
      </c>
      <c r="O307" s="4" t="s">
        <v>848</v>
      </c>
      <c r="P307" s="4" t="s">
        <v>848</v>
      </c>
      <c r="Q307" s="4" t="s">
        <v>848</v>
      </c>
      <c r="R307" s="4" t="s">
        <v>848</v>
      </c>
      <c r="S307" s="4" t="s">
        <v>848</v>
      </c>
      <c r="T307" s="4" t="s">
        <v>848</v>
      </c>
      <c r="U307" s="4" t="s">
        <v>848</v>
      </c>
      <c r="V307" s="4">
        <f t="shared" si="345"/>
        <v>0</v>
      </c>
      <c r="W307" s="4">
        <f t="shared" si="345"/>
        <v>0</v>
      </c>
      <c r="X307" s="4">
        <f t="shared" si="345"/>
        <v>0</v>
      </c>
      <c r="Y307" s="4">
        <f t="shared" si="345"/>
        <v>0</v>
      </c>
      <c r="Z307" s="4">
        <f t="shared" si="345"/>
        <v>0</v>
      </c>
      <c r="AA307" s="4">
        <f t="shared" si="345"/>
        <v>0</v>
      </c>
      <c r="AB307" s="4">
        <f t="shared" si="345"/>
        <v>0</v>
      </c>
      <c r="AC307" s="4">
        <f t="shared" si="345"/>
        <v>0</v>
      </c>
      <c r="AD307" s="8"/>
      <c r="AE307" s="8" t="s">
        <v>695</v>
      </c>
      <c r="AF307" s="8"/>
      <c r="AG307" s="8"/>
      <c r="AH307" s="8"/>
      <c r="AI307" s="8"/>
    </row>
    <row r="308" spans="2:35" s="2" customFormat="1" ht="15" customHeight="1" x14ac:dyDescent="0.3">
      <c r="B308" s="11" t="s">
        <v>1412</v>
      </c>
      <c r="C308" s="11" t="s">
        <v>1529</v>
      </c>
      <c r="D308" s="12" t="s">
        <v>26</v>
      </c>
      <c r="E308" s="12" t="s">
        <v>861</v>
      </c>
      <c r="F308" s="75">
        <f t="shared" si="344"/>
        <v>1</v>
      </c>
      <c r="G308" s="4" t="s">
        <v>19</v>
      </c>
      <c r="H308" s="4" t="s">
        <v>48</v>
      </c>
      <c r="I308" s="4" t="s">
        <v>515</v>
      </c>
      <c r="J308" s="4" t="s">
        <v>941</v>
      </c>
      <c r="K308" s="4"/>
      <c r="L308" s="22"/>
      <c r="M308" s="4" t="s">
        <v>1478</v>
      </c>
      <c r="N308" s="4" t="s">
        <v>848</v>
      </c>
      <c r="O308" s="4" t="s">
        <v>848</v>
      </c>
      <c r="P308" s="4" t="s">
        <v>848</v>
      </c>
      <c r="Q308" s="4" t="s">
        <v>848</v>
      </c>
      <c r="R308" s="4" t="s">
        <v>848</v>
      </c>
      <c r="S308" s="4" t="s">
        <v>848</v>
      </c>
      <c r="T308" s="4" t="s">
        <v>848</v>
      </c>
      <c r="U308" s="4" t="s">
        <v>848</v>
      </c>
      <c r="V308" s="4">
        <f t="shared" ref="V308" si="346">IF(N308="Yes",1,0)</f>
        <v>0</v>
      </c>
      <c r="W308" s="4">
        <f t="shared" ref="W308" si="347">IF(O308="Yes",1,0)</f>
        <v>0</v>
      </c>
      <c r="X308" s="4">
        <f t="shared" ref="X308" si="348">IF(P308="Yes",1,0)</f>
        <v>0</v>
      </c>
      <c r="Y308" s="4">
        <f t="shared" ref="Y308" si="349">IF(Q308="Yes",1,0)</f>
        <v>0</v>
      </c>
      <c r="Z308" s="4">
        <f t="shared" ref="Z308" si="350">IF(R308="Yes",1,0)</f>
        <v>0</v>
      </c>
      <c r="AA308" s="4">
        <f t="shared" ref="AA308" si="351">IF(S308="Yes",1,0)</f>
        <v>0</v>
      </c>
      <c r="AB308" s="4">
        <f t="shared" ref="AB308" si="352">IF(T308="Yes",1,0)</f>
        <v>0</v>
      </c>
      <c r="AC308" s="4">
        <f t="shared" ref="AC308" si="353">IF(U308="Yes",1,0)</f>
        <v>0</v>
      </c>
      <c r="AD308" s="8"/>
      <c r="AE308" s="8" t="s">
        <v>879</v>
      </c>
      <c r="AF308" s="8"/>
      <c r="AG308" s="8"/>
      <c r="AH308" s="8"/>
      <c r="AI308" s="8"/>
    </row>
    <row r="309" spans="2:35" s="2" customFormat="1" ht="15" customHeight="1" x14ac:dyDescent="0.3">
      <c r="B309" s="4" t="s">
        <v>790</v>
      </c>
      <c r="C309" s="11" t="s">
        <v>1529</v>
      </c>
      <c r="D309" s="5" t="s">
        <v>26</v>
      </c>
      <c r="E309" s="5" t="s">
        <v>861</v>
      </c>
      <c r="F309" s="75">
        <f t="shared" si="344"/>
        <v>1</v>
      </c>
      <c r="G309" s="4" t="s">
        <v>288</v>
      </c>
      <c r="H309" s="4" t="s">
        <v>287</v>
      </c>
      <c r="I309" s="4" t="s">
        <v>555</v>
      </c>
      <c r="J309" s="4"/>
      <c r="K309" s="4"/>
      <c r="L309" s="22" t="s">
        <v>293</v>
      </c>
      <c r="M309" s="4" t="s">
        <v>1108</v>
      </c>
      <c r="N309" s="4" t="s">
        <v>848</v>
      </c>
      <c r="O309" s="4" t="s">
        <v>848</v>
      </c>
      <c r="P309" s="4" t="s">
        <v>848</v>
      </c>
      <c r="Q309" s="4" t="s">
        <v>848</v>
      </c>
      <c r="R309" s="4" t="s">
        <v>848</v>
      </c>
      <c r="S309" s="4" t="s">
        <v>848</v>
      </c>
      <c r="T309" s="4" t="s">
        <v>848</v>
      </c>
      <c r="U309" s="4" t="s">
        <v>848</v>
      </c>
      <c r="V309" s="4">
        <f t="shared" ref="V309:V358" si="354">IF(N309="Yes",1,0)</f>
        <v>0</v>
      </c>
      <c r="W309" s="4">
        <f t="shared" ref="W309:W358" si="355">IF(O309="Yes",1,0)</f>
        <v>0</v>
      </c>
      <c r="X309" s="4">
        <f t="shared" ref="X309:X358" si="356">IF(P309="Yes",1,0)</f>
        <v>0</v>
      </c>
      <c r="Y309" s="4">
        <f t="shared" ref="Y309:Y358" si="357">IF(Q309="Yes",1,0)</f>
        <v>0</v>
      </c>
      <c r="Z309" s="4">
        <f t="shared" ref="Z309:Z358" si="358">IF(R309="Yes",1,0)</f>
        <v>0</v>
      </c>
      <c r="AA309" s="4">
        <f t="shared" ref="AA309:AA358" si="359">IF(S309="Yes",1,0)</f>
        <v>0</v>
      </c>
      <c r="AB309" s="4">
        <f t="shared" ref="AB309:AB358" si="360">IF(T309="Yes",1,0)</f>
        <v>0</v>
      </c>
      <c r="AC309" s="4">
        <f t="shared" ref="AC309:AC358" si="361">IF(U309="Yes",1,0)</f>
        <v>0</v>
      </c>
      <c r="AD309" s="8"/>
      <c r="AE309" s="8" t="s">
        <v>848</v>
      </c>
      <c r="AF309" s="8"/>
      <c r="AG309" s="8"/>
      <c r="AH309" s="8"/>
      <c r="AI309" s="8"/>
    </row>
    <row r="310" spans="2:35" s="2" customFormat="1" ht="15" customHeight="1" x14ac:dyDescent="0.3">
      <c r="B310" s="4" t="s">
        <v>611</v>
      </c>
      <c r="C310" s="11" t="s">
        <v>1529</v>
      </c>
      <c r="D310" s="5" t="s">
        <v>26</v>
      </c>
      <c r="E310" s="12" t="s">
        <v>861</v>
      </c>
      <c r="F310" s="75">
        <f t="shared" si="344"/>
        <v>1</v>
      </c>
      <c r="G310" s="11" t="s">
        <v>69</v>
      </c>
      <c r="H310" s="4" t="s">
        <v>66</v>
      </c>
      <c r="I310" s="4" t="s">
        <v>555</v>
      </c>
      <c r="J310" s="4"/>
      <c r="K310" s="4"/>
      <c r="L310" s="4"/>
      <c r="M310" s="4" t="s">
        <v>612</v>
      </c>
      <c r="N310" s="4" t="s">
        <v>848</v>
      </c>
      <c r="O310" s="4" t="s">
        <v>848</v>
      </c>
      <c r="P310" s="4" t="s">
        <v>848</v>
      </c>
      <c r="Q310" s="4" t="s">
        <v>848</v>
      </c>
      <c r="R310" s="11" t="s">
        <v>695</v>
      </c>
      <c r="S310" s="11" t="s">
        <v>695</v>
      </c>
      <c r="T310" s="4" t="s">
        <v>848</v>
      </c>
      <c r="U310" s="4" t="s">
        <v>848</v>
      </c>
      <c r="V310" s="4">
        <f t="shared" si="354"/>
        <v>0</v>
      </c>
      <c r="W310" s="4">
        <f t="shared" si="355"/>
        <v>0</v>
      </c>
      <c r="X310" s="4">
        <f t="shared" si="356"/>
        <v>0</v>
      </c>
      <c r="Y310" s="4">
        <f t="shared" si="357"/>
        <v>0</v>
      </c>
      <c r="Z310" s="4">
        <f t="shared" si="358"/>
        <v>1</v>
      </c>
      <c r="AA310" s="4">
        <f t="shared" si="359"/>
        <v>1</v>
      </c>
      <c r="AB310" s="4">
        <f t="shared" si="360"/>
        <v>0</v>
      </c>
      <c r="AC310" s="4">
        <f t="shared" si="361"/>
        <v>0</v>
      </c>
      <c r="AD310" s="8"/>
      <c r="AE310" s="8" t="s">
        <v>879</v>
      </c>
      <c r="AF310" s="8"/>
      <c r="AG310" s="8"/>
      <c r="AH310" s="8"/>
      <c r="AI310" s="8"/>
    </row>
    <row r="311" spans="2:35" s="2" customFormat="1" ht="15" customHeight="1" x14ac:dyDescent="0.3">
      <c r="B311" s="4" t="s">
        <v>679</v>
      </c>
      <c r="C311" s="11" t="s">
        <v>1529</v>
      </c>
      <c r="D311" s="5" t="s">
        <v>26</v>
      </c>
      <c r="E311" s="5" t="s">
        <v>861</v>
      </c>
      <c r="F311" s="75">
        <f t="shared" si="344"/>
        <v>1</v>
      </c>
      <c r="G311" s="4" t="s">
        <v>142</v>
      </c>
      <c r="H311" s="4" t="s">
        <v>144</v>
      </c>
      <c r="I311" s="4" t="s">
        <v>555</v>
      </c>
      <c r="J311" s="4"/>
      <c r="K311" s="4"/>
      <c r="L311" s="22"/>
      <c r="M311" s="4" t="s">
        <v>1109</v>
      </c>
      <c r="N311" s="4" t="s">
        <v>848</v>
      </c>
      <c r="O311" s="4" t="s">
        <v>848</v>
      </c>
      <c r="P311" s="4" t="s">
        <v>848</v>
      </c>
      <c r="Q311" s="4" t="s">
        <v>848</v>
      </c>
      <c r="R311" s="4" t="s">
        <v>848</v>
      </c>
      <c r="S311" s="4" t="s">
        <v>848</v>
      </c>
      <c r="T311" s="4" t="s">
        <v>848</v>
      </c>
      <c r="U311" s="4" t="s">
        <v>848</v>
      </c>
      <c r="V311" s="4">
        <f t="shared" si="354"/>
        <v>0</v>
      </c>
      <c r="W311" s="4">
        <f t="shared" si="355"/>
        <v>0</v>
      </c>
      <c r="X311" s="4">
        <f t="shared" si="356"/>
        <v>0</v>
      </c>
      <c r="Y311" s="4">
        <f t="shared" si="357"/>
        <v>0</v>
      </c>
      <c r="Z311" s="4">
        <f t="shared" si="358"/>
        <v>0</v>
      </c>
      <c r="AA311" s="4">
        <f t="shared" si="359"/>
        <v>0</v>
      </c>
      <c r="AB311" s="4">
        <f t="shared" si="360"/>
        <v>0</v>
      </c>
      <c r="AC311" s="4">
        <f t="shared" si="361"/>
        <v>0</v>
      </c>
      <c r="AD311" s="8"/>
      <c r="AE311" s="8" t="s">
        <v>848</v>
      </c>
      <c r="AF311" s="8"/>
      <c r="AG311" s="8"/>
      <c r="AH311" s="8"/>
      <c r="AI311" s="8"/>
    </row>
    <row r="312" spans="2:35" s="2" customFormat="1" ht="15" customHeight="1" x14ac:dyDescent="0.3">
      <c r="B312" s="4" t="s">
        <v>680</v>
      </c>
      <c r="C312" s="11" t="s">
        <v>1529</v>
      </c>
      <c r="D312" s="5" t="s">
        <v>26</v>
      </c>
      <c r="E312" s="5" t="s">
        <v>861</v>
      </c>
      <c r="F312" s="75">
        <f t="shared" si="344"/>
        <v>1</v>
      </c>
      <c r="G312" s="4" t="s">
        <v>142</v>
      </c>
      <c r="H312" s="4" t="s">
        <v>143</v>
      </c>
      <c r="I312" s="4" t="s">
        <v>555</v>
      </c>
      <c r="J312" s="4"/>
      <c r="K312" s="4"/>
      <c r="L312" s="22"/>
      <c r="M312" s="4"/>
      <c r="N312" s="4" t="s">
        <v>848</v>
      </c>
      <c r="O312" s="4" t="s">
        <v>848</v>
      </c>
      <c r="P312" s="4" t="s">
        <v>848</v>
      </c>
      <c r="Q312" s="4" t="s">
        <v>848</v>
      </c>
      <c r="R312" s="4" t="s">
        <v>848</v>
      </c>
      <c r="S312" s="4" t="s">
        <v>848</v>
      </c>
      <c r="T312" s="4" t="s">
        <v>848</v>
      </c>
      <c r="U312" s="4" t="s">
        <v>848</v>
      </c>
      <c r="V312" s="4">
        <f t="shared" si="354"/>
        <v>0</v>
      </c>
      <c r="W312" s="4">
        <f t="shared" si="355"/>
        <v>0</v>
      </c>
      <c r="X312" s="4">
        <f t="shared" si="356"/>
        <v>0</v>
      </c>
      <c r="Y312" s="4">
        <f t="shared" si="357"/>
        <v>0</v>
      </c>
      <c r="Z312" s="4">
        <f t="shared" si="358"/>
        <v>0</v>
      </c>
      <c r="AA312" s="4">
        <f t="shared" si="359"/>
        <v>0</v>
      </c>
      <c r="AB312" s="4">
        <f t="shared" si="360"/>
        <v>0</v>
      </c>
      <c r="AC312" s="4">
        <f t="shared" si="361"/>
        <v>0</v>
      </c>
      <c r="AD312" s="8"/>
      <c r="AE312" s="8" t="s">
        <v>879</v>
      </c>
      <c r="AF312" s="8"/>
      <c r="AG312" s="8"/>
      <c r="AH312" s="8"/>
      <c r="AI312" s="8"/>
    </row>
    <row r="313" spans="2:35" s="2" customFormat="1" ht="15" customHeight="1" x14ac:dyDescent="0.3">
      <c r="B313" s="4" t="s">
        <v>681</v>
      </c>
      <c r="C313" s="11" t="s">
        <v>1529</v>
      </c>
      <c r="D313" s="5" t="s">
        <v>26</v>
      </c>
      <c r="E313" s="5" t="s">
        <v>861</v>
      </c>
      <c r="F313" s="75">
        <f t="shared" si="344"/>
        <v>1</v>
      </c>
      <c r="G313" s="4" t="s">
        <v>119</v>
      </c>
      <c r="H313" s="4" t="s">
        <v>120</v>
      </c>
      <c r="I313" s="4" t="s">
        <v>555</v>
      </c>
      <c r="J313" s="4"/>
      <c r="K313" s="4"/>
      <c r="L313" s="22">
        <v>2000</v>
      </c>
      <c r="M313" s="4" t="s">
        <v>1110</v>
      </c>
      <c r="N313" s="4" t="s">
        <v>848</v>
      </c>
      <c r="O313" s="4" t="s">
        <v>848</v>
      </c>
      <c r="P313" s="4" t="s">
        <v>848</v>
      </c>
      <c r="Q313" s="4" t="s">
        <v>848</v>
      </c>
      <c r="R313" s="4" t="s">
        <v>848</v>
      </c>
      <c r="S313" s="4" t="s">
        <v>848</v>
      </c>
      <c r="T313" s="4" t="s">
        <v>848</v>
      </c>
      <c r="U313" s="4" t="s">
        <v>848</v>
      </c>
      <c r="V313" s="4">
        <f t="shared" si="354"/>
        <v>0</v>
      </c>
      <c r="W313" s="4">
        <f t="shared" si="355"/>
        <v>0</v>
      </c>
      <c r="X313" s="4">
        <f t="shared" si="356"/>
        <v>0</v>
      </c>
      <c r="Y313" s="4">
        <f t="shared" si="357"/>
        <v>0</v>
      </c>
      <c r="Z313" s="4">
        <f t="shared" si="358"/>
        <v>0</v>
      </c>
      <c r="AA313" s="4">
        <f t="shared" si="359"/>
        <v>0</v>
      </c>
      <c r="AB313" s="4">
        <f t="shared" si="360"/>
        <v>0</v>
      </c>
      <c r="AC313" s="4">
        <f t="shared" si="361"/>
        <v>0</v>
      </c>
      <c r="AD313" s="8"/>
      <c r="AE313" s="8" t="s">
        <v>879</v>
      </c>
      <c r="AF313" s="8"/>
      <c r="AG313" s="8"/>
      <c r="AH313" s="8"/>
      <c r="AI313" s="8"/>
    </row>
    <row r="314" spans="2:35" s="2" customFormat="1" ht="15" customHeight="1" x14ac:dyDescent="0.3">
      <c r="B314" s="11" t="s">
        <v>1411</v>
      </c>
      <c r="C314" s="11" t="s">
        <v>1529</v>
      </c>
      <c r="D314" s="12" t="s">
        <v>26</v>
      </c>
      <c r="E314" s="12" t="s">
        <v>861</v>
      </c>
      <c r="F314" s="75">
        <f t="shared" si="344"/>
        <v>1</v>
      </c>
      <c r="G314" s="11" t="s">
        <v>19</v>
      </c>
      <c r="H314" s="4" t="s">
        <v>48</v>
      </c>
      <c r="I314" s="4" t="s">
        <v>515</v>
      </c>
      <c r="J314" s="4" t="s">
        <v>941</v>
      </c>
      <c r="K314" s="4"/>
      <c r="L314" s="22">
        <v>2017</v>
      </c>
      <c r="M314" s="4" t="s">
        <v>1434</v>
      </c>
      <c r="N314" s="4" t="s">
        <v>848</v>
      </c>
      <c r="O314" s="4" t="s">
        <v>848</v>
      </c>
      <c r="P314" s="4" t="s">
        <v>848</v>
      </c>
      <c r="Q314" s="4" t="s">
        <v>848</v>
      </c>
      <c r="R314" s="11" t="s">
        <v>695</v>
      </c>
      <c r="S314" s="4" t="s">
        <v>848</v>
      </c>
      <c r="T314" s="4" t="s">
        <v>848</v>
      </c>
      <c r="U314" s="4" t="s">
        <v>848</v>
      </c>
      <c r="V314" s="4">
        <f t="shared" si="354"/>
        <v>0</v>
      </c>
      <c r="W314" s="4">
        <f t="shared" si="355"/>
        <v>0</v>
      </c>
      <c r="X314" s="4">
        <f t="shared" si="356"/>
        <v>0</v>
      </c>
      <c r="Y314" s="4">
        <f t="shared" si="357"/>
        <v>0</v>
      </c>
      <c r="Z314" s="4">
        <f t="shared" si="358"/>
        <v>1</v>
      </c>
      <c r="AA314" s="4">
        <f t="shared" si="359"/>
        <v>0</v>
      </c>
      <c r="AB314" s="4">
        <f t="shared" si="360"/>
        <v>0</v>
      </c>
      <c r="AC314" s="4">
        <f t="shared" si="361"/>
        <v>0</v>
      </c>
      <c r="AD314" s="8"/>
      <c r="AE314" s="8" t="s">
        <v>879</v>
      </c>
      <c r="AF314" s="8"/>
      <c r="AG314" s="8"/>
      <c r="AH314" s="8"/>
      <c r="AI314" s="8"/>
    </row>
    <row r="315" spans="2:35" s="2" customFormat="1" ht="15" customHeight="1" x14ac:dyDescent="0.3">
      <c r="B315" s="4" t="s">
        <v>771</v>
      </c>
      <c r="C315" s="11" t="s">
        <v>1529</v>
      </c>
      <c r="D315" s="5" t="s">
        <v>26</v>
      </c>
      <c r="E315" s="5" t="s">
        <v>861</v>
      </c>
      <c r="F315" s="75">
        <f t="shared" si="344"/>
        <v>1</v>
      </c>
      <c r="G315" s="11" t="s">
        <v>288</v>
      </c>
      <c r="H315" s="4" t="s">
        <v>67</v>
      </c>
      <c r="I315" s="4" t="s">
        <v>555</v>
      </c>
      <c r="J315" s="4"/>
      <c r="K315" s="4"/>
      <c r="L315" s="22">
        <v>2007</v>
      </c>
      <c r="M315" s="4" t="s">
        <v>1129</v>
      </c>
      <c r="N315" s="4" t="s">
        <v>848</v>
      </c>
      <c r="O315" s="4" t="s">
        <v>848</v>
      </c>
      <c r="P315" s="4" t="s">
        <v>848</v>
      </c>
      <c r="Q315" s="4" t="s">
        <v>848</v>
      </c>
      <c r="R315" s="4" t="s">
        <v>695</v>
      </c>
      <c r="S315" s="4" t="s">
        <v>848</v>
      </c>
      <c r="T315" s="4" t="s">
        <v>848</v>
      </c>
      <c r="U315" s="4" t="s">
        <v>848</v>
      </c>
      <c r="V315" s="4">
        <f t="shared" si="354"/>
        <v>0</v>
      </c>
      <c r="W315" s="4">
        <f t="shared" si="355"/>
        <v>0</v>
      </c>
      <c r="X315" s="4">
        <f t="shared" si="356"/>
        <v>0</v>
      </c>
      <c r="Y315" s="4">
        <f t="shared" si="357"/>
        <v>0</v>
      </c>
      <c r="Z315" s="4">
        <f t="shared" si="358"/>
        <v>1</v>
      </c>
      <c r="AA315" s="4">
        <f t="shared" si="359"/>
        <v>0</v>
      </c>
      <c r="AB315" s="4">
        <f t="shared" si="360"/>
        <v>0</v>
      </c>
      <c r="AC315" s="4">
        <f t="shared" si="361"/>
        <v>0</v>
      </c>
      <c r="AD315" s="8"/>
      <c r="AE315" s="8" t="s">
        <v>879</v>
      </c>
      <c r="AF315" s="8"/>
      <c r="AG315" s="8"/>
      <c r="AH315" s="8"/>
      <c r="AI315" s="8"/>
    </row>
    <row r="316" spans="2:35" s="2" customFormat="1" ht="15" customHeight="1" x14ac:dyDescent="0.3">
      <c r="B316" s="4" t="s">
        <v>682</v>
      </c>
      <c r="C316" s="11" t="s">
        <v>1529</v>
      </c>
      <c r="D316" s="5" t="s">
        <v>26</v>
      </c>
      <c r="E316" s="5" t="s">
        <v>861</v>
      </c>
      <c r="F316" s="75">
        <f t="shared" si="344"/>
        <v>1</v>
      </c>
      <c r="G316" s="4" t="s">
        <v>142</v>
      </c>
      <c r="H316" s="11" t="s">
        <v>645</v>
      </c>
      <c r="I316" s="4" t="s">
        <v>555</v>
      </c>
      <c r="J316" s="4"/>
      <c r="K316" s="4"/>
      <c r="L316" s="22">
        <v>2017</v>
      </c>
      <c r="M316" s="4" t="s">
        <v>1130</v>
      </c>
      <c r="N316" s="4" t="s">
        <v>848</v>
      </c>
      <c r="O316" s="4" t="s">
        <v>848</v>
      </c>
      <c r="P316" s="4" t="s">
        <v>848</v>
      </c>
      <c r="Q316" s="4" t="s">
        <v>695</v>
      </c>
      <c r="R316" s="4" t="s">
        <v>848</v>
      </c>
      <c r="S316" s="4" t="s">
        <v>848</v>
      </c>
      <c r="T316" s="4" t="s">
        <v>848</v>
      </c>
      <c r="U316" s="4" t="s">
        <v>848</v>
      </c>
      <c r="V316" s="4">
        <f t="shared" si="354"/>
        <v>0</v>
      </c>
      <c r="W316" s="4">
        <f t="shared" si="355"/>
        <v>0</v>
      </c>
      <c r="X316" s="4">
        <f t="shared" si="356"/>
        <v>0</v>
      </c>
      <c r="Y316" s="4">
        <f t="shared" si="357"/>
        <v>1</v>
      </c>
      <c r="Z316" s="4">
        <f t="shared" si="358"/>
        <v>0</v>
      </c>
      <c r="AA316" s="4">
        <f t="shared" si="359"/>
        <v>0</v>
      </c>
      <c r="AB316" s="4">
        <f t="shared" si="360"/>
        <v>0</v>
      </c>
      <c r="AC316" s="4">
        <f t="shared" si="361"/>
        <v>0</v>
      </c>
      <c r="AD316" s="8" t="s">
        <v>1131</v>
      </c>
      <c r="AE316" s="8" t="s">
        <v>695</v>
      </c>
      <c r="AF316" s="8"/>
      <c r="AG316" s="8"/>
      <c r="AH316" s="8"/>
      <c r="AI316" s="8"/>
    </row>
    <row r="317" spans="2:35" s="2" customFormat="1" ht="15" customHeight="1" x14ac:dyDescent="0.3">
      <c r="B317" s="4" t="s">
        <v>732</v>
      </c>
      <c r="C317" s="11" t="s">
        <v>1529</v>
      </c>
      <c r="D317" s="5" t="s">
        <v>26</v>
      </c>
      <c r="E317" s="5" t="s">
        <v>861</v>
      </c>
      <c r="F317" s="75">
        <f t="shared" si="344"/>
        <v>1</v>
      </c>
      <c r="G317" s="4" t="s">
        <v>123</v>
      </c>
      <c r="H317" s="13" t="s">
        <v>1476</v>
      </c>
      <c r="I317" s="4" t="s">
        <v>555</v>
      </c>
      <c r="J317" s="4"/>
      <c r="K317" s="4"/>
      <c r="L317" s="22">
        <v>2003</v>
      </c>
      <c r="M317" s="4" t="s">
        <v>1132</v>
      </c>
      <c r="N317" s="4" t="s">
        <v>848</v>
      </c>
      <c r="O317" s="4" t="s">
        <v>848</v>
      </c>
      <c r="P317" s="4" t="s">
        <v>848</v>
      </c>
      <c r="Q317" s="4" t="s">
        <v>848</v>
      </c>
      <c r="R317" s="4" t="s">
        <v>848</v>
      </c>
      <c r="S317" s="4" t="s">
        <v>848</v>
      </c>
      <c r="T317" s="4" t="s">
        <v>848</v>
      </c>
      <c r="U317" s="4" t="s">
        <v>848</v>
      </c>
      <c r="V317" s="4">
        <f t="shared" si="354"/>
        <v>0</v>
      </c>
      <c r="W317" s="4">
        <f t="shared" si="355"/>
        <v>0</v>
      </c>
      <c r="X317" s="4">
        <f t="shared" si="356"/>
        <v>0</v>
      </c>
      <c r="Y317" s="4">
        <f t="shared" si="357"/>
        <v>0</v>
      </c>
      <c r="Z317" s="4">
        <f t="shared" si="358"/>
        <v>0</v>
      </c>
      <c r="AA317" s="4">
        <f t="shared" si="359"/>
        <v>0</v>
      </c>
      <c r="AB317" s="4">
        <f t="shared" si="360"/>
        <v>0</v>
      </c>
      <c r="AC317" s="4">
        <f t="shared" si="361"/>
        <v>0</v>
      </c>
      <c r="AD317" s="8"/>
      <c r="AE317" s="8" t="s">
        <v>848</v>
      </c>
      <c r="AF317" s="8"/>
      <c r="AG317" s="8"/>
      <c r="AH317" s="8"/>
      <c r="AI317" s="8"/>
    </row>
    <row r="318" spans="2:35" s="2" customFormat="1" ht="15" customHeight="1" x14ac:dyDescent="0.3">
      <c r="B318" s="4" t="s">
        <v>788</v>
      </c>
      <c r="C318" s="11" t="s">
        <v>1529</v>
      </c>
      <c r="D318" s="5" t="s">
        <v>26</v>
      </c>
      <c r="E318" s="5" t="s">
        <v>861</v>
      </c>
      <c r="F318" s="75">
        <f t="shared" si="344"/>
        <v>1</v>
      </c>
      <c r="G318" s="4" t="s">
        <v>288</v>
      </c>
      <c r="H318" s="4" t="s">
        <v>287</v>
      </c>
      <c r="I318" s="4" t="s">
        <v>555</v>
      </c>
      <c r="J318" s="4"/>
      <c r="K318" s="4"/>
      <c r="L318" s="22">
        <v>2012</v>
      </c>
      <c r="M318" s="4" t="s">
        <v>1133</v>
      </c>
      <c r="N318" s="4" t="s">
        <v>848</v>
      </c>
      <c r="O318" s="4" t="s">
        <v>848</v>
      </c>
      <c r="P318" s="4" t="s">
        <v>695</v>
      </c>
      <c r="Q318" s="4" t="s">
        <v>848</v>
      </c>
      <c r="R318" s="4" t="s">
        <v>695</v>
      </c>
      <c r="S318" s="4" t="s">
        <v>848</v>
      </c>
      <c r="T318" s="4" t="s">
        <v>848</v>
      </c>
      <c r="U318" s="4" t="s">
        <v>695</v>
      </c>
      <c r="V318" s="4">
        <f t="shared" si="354"/>
        <v>0</v>
      </c>
      <c r="W318" s="4">
        <f t="shared" si="355"/>
        <v>0</v>
      </c>
      <c r="X318" s="4">
        <f t="shared" si="356"/>
        <v>1</v>
      </c>
      <c r="Y318" s="4">
        <f t="shared" si="357"/>
        <v>0</v>
      </c>
      <c r="Z318" s="4">
        <f t="shared" si="358"/>
        <v>1</v>
      </c>
      <c r="AA318" s="4">
        <f t="shared" si="359"/>
        <v>0</v>
      </c>
      <c r="AB318" s="4">
        <f t="shared" si="360"/>
        <v>0</v>
      </c>
      <c r="AC318" s="4">
        <f t="shared" si="361"/>
        <v>1</v>
      </c>
      <c r="AD318" s="8"/>
      <c r="AE318" s="8" t="s">
        <v>848</v>
      </c>
      <c r="AF318" s="8"/>
      <c r="AG318" s="8"/>
      <c r="AH318" s="8"/>
      <c r="AI318" s="8"/>
    </row>
    <row r="319" spans="2:35" s="2" customFormat="1" ht="15" customHeight="1" x14ac:dyDescent="0.3">
      <c r="B319" s="4" t="s">
        <v>220</v>
      </c>
      <c r="C319" s="11" t="s">
        <v>1529</v>
      </c>
      <c r="D319" s="5" t="s">
        <v>26</v>
      </c>
      <c r="E319" s="5" t="s">
        <v>861</v>
      </c>
      <c r="F319" s="75">
        <f t="shared" si="344"/>
        <v>1</v>
      </c>
      <c r="G319" s="6" t="s">
        <v>19</v>
      </c>
      <c r="H319" s="4" t="s">
        <v>48</v>
      </c>
      <c r="I319" s="11" t="s">
        <v>1116</v>
      </c>
      <c r="J319" s="4"/>
      <c r="K319" s="4"/>
      <c r="L319" s="4">
        <v>2010</v>
      </c>
      <c r="M319" s="4" t="s">
        <v>527</v>
      </c>
      <c r="N319" s="4" t="s">
        <v>848</v>
      </c>
      <c r="O319" s="4" t="s">
        <v>848</v>
      </c>
      <c r="P319" s="4" t="s">
        <v>848</v>
      </c>
      <c r="Q319" s="4" t="s">
        <v>848</v>
      </c>
      <c r="R319" s="4" t="s">
        <v>848</v>
      </c>
      <c r="S319" s="4" t="s">
        <v>848</v>
      </c>
      <c r="T319" s="4" t="s">
        <v>848</v>
      </c>
      <c r="U319" s="4" t="s">
        <v>848</v>
      </c>
      <c r="V319" s="4">
        <f t="shared" si="354"/>
        <v>0</v>
      </c>
      <c r="W319" s="4">
        <f t="shared" si="355"/>
        <v>0</v>
      </c>
      <c r="X319" s="4">
        <f t="shared" si="356"/>
        <v>0</v>
      </c>
      <c r="Y319" s="4">
        <f t="shared" si="357"/>
        <v>0</v>
      </c>
      <c r="Z319" s="4">
        <f t="shared" si="358"/>
        <v>0</v>
      </c>
      <c r="AA319" s="4">
        <f t="shared" si="359"/>
        <v>0</v>
      </c>
      <c r="AB319" s="4">
        <f t="shared" si="360"/>
        <v>0</v>
      </c>
      <c r="AC319" s="4">
        <f t="shared" si="361"/>
        <v>0</v>
      </c>
      <c r="AD319" s="8"/>
      <c r="AE319" s="8" t="s">
        <v>879</v>
      </c>
      <c r="AF319" s="8"/>
      <c r="AG319" s="8"/>
      <c r="AH319" s="8"/>
      <c r="AI319" s="8"/>
    </row>
    <row r="320" spans="2:35" s="2" customFormat="1" ht="15" customHeight="1" x14ac:dyDescent="0.3">
      <c r="B320" s="11" t="s">
        <v>542</v>
      </c>
      <c r="C320" s="11" t="s">
        <v>1529</v>
      </c>
      <c r="D320" s="12" t="s">
        <v>26</v>
      </c>
      <c r="E320" s="12" t="s">
        <v>861</v>
      </c>
      <c r="F320" s="75">
        <f t="shared" si="344"/>
        <v>1</v>
      </c>
      <c r="G320" s="13" t="s">
        <v>142</v>
      </c>
      <c r="H320" s="11" t="s">
        <v>645</v>
      </c>
      <c r="I320" s="11" t="s">
        <v>555</v>
      </c>
      <c r="J320" s="11"/>
      <c r="K320" s="11"/>
      <c r="L320" s="11">
        <v>2014</v>
      </c>
      <c r="M320" s="11" t="s">
        <v>543</v>
      </c>
      <c r="N320" s="4" t="s">
        <v>848</v>
      </c>
      <c r="O320" s="4" t="s">
        <v>848</v>
      </c>
      <c r="P320" s="4" t="s">
        <v>848</v>
      </c>
      <c r="Q320" s="4" t="s">
        <v>848</v>
      </c>
      <c r="R320" s="4" t="s">
        <v>848</v>
      </c>
      <c r="S320" s="4" t="s">
        <v>848</v>
      </c>
      <c r="T320" s="4" t="s">
        <v>848</v>
      </c>
      <c r="U320" s="4" t="s">
        <v>848</v>
      </c>
      <c r="V320" s="4">
        <f t="shared" si="354"/>
        <v>0</v>
      </c>
      <c r="W320" s="4">
        <f t="shared" si="355"/>
        <v>0</v>
      </c>
      <c r="X320" s="4">
        <f t="shared" si="356"/>
        <v>0</v>
      </c>
      <c r="Y320" s="4">
        <f t="shared" si="357"/>
        <v>0</v>
      </c>
      <c r="Z320" s="4">
        <f t="shared" si="358"/>
        <v>0</v>
      </c>
      <c r="AA320" s="4">
        <f t="shared" si="359"/>
        <v>0</v>
      </c>
      <c r="AB320" s="4">
        <f t="shared" si="360"/>
        <v>0</v>
      </c>
      <c r="AC320" s="4">
        <f t="shared" si="361"/>
        <v>0</v>
      </c>
      <c r="AD320" s="8"/>
      <c r="AE320" s="8" t="s">
        <v>879</v>
      </c>
      <c r="AF320" s="17"/>
      <c r="AG320" s="17"/>
      <c r="AH320" s="17"/>
      <c r="AI320" s="17"/>
    </row>
    <row r="321" spans="2:35" s="2" customFormat="1" ht="15" customHeight="1" x14ac:dyDescent="0.3">
      <c r="B321" s="11" t="s">
        <v>747</v>
      </c>
      <c r="C321" s="11" t="s">
        <v>1529</v>
      </c>
      <c r="D321" s="12" t="s">
        <v>26</v>
      </c>
      <c r="E321" s="12" t="s">
        <v>861</v>
      </c>
      <c r="F321" s="75">
        <f t="shared" si="344"/>
        <v>1</v>
      </c>
      <c r="G321" s="4" t="s">
        <v>123</v>
      </c>
      <c r="H321" s="13" t="s">
        <v>1476</v>
      </c>
      <c r="I321" s="11" t="s">
        <v>555</v>
      </c>
      <c r="J321" s="11"/>
      <c r="K321" s="11"/>
      <c r="L321" s="11"/>
      <c r="M321" s="11" t="s">
        <v>1090</v>
      </c>
      <c r="N321" s="4" t="s">
        <v>848</v>
      </c>
      <c r="O321" s="4" t="s">
        <v>848</v>
      </c>
      <c r="P321" s="4" t="s">
        <v>848</v>
      </c>
      <c r="Q321" s="4" t="s">
        <v>848</v>
      </c>
      <c r="R321" s="4" t="s">
        <v>848</v>
      </c>
      <c r="S321" s="4" t="s">
        <v>848</v>
      </c>
      <c r="T321" s="4" t="s">
        <v>848</v>
      </c>
      <c r="U321" s="4" t="s">
        <v>848</v>
      </c>
      <c r="V321" s="4">
        <f t="shared" si="354"/>
        <v>0</v>
      </c>
      <c r="W321" s="4">
        <f t="shared" si="355"/>
        <v>0</v>
      </c>
      <c r="X321" s="4">
        <f t="shared" si="356"/>
        <v>0</v>
      </c>
      <c r="Y321" s="4">
        <f t="shared" si="357"/>
        <v>0</v>
      </c>
      <c r="Z321" s="4">
        <f t="shared" si="358"/>
        <v>0</v>
      </c>
      <c r="AA321" s="4">
        <f t="shared" si="359"/>
        <v>0</v>
      </c>
      <c r="AB321" s="4">
        <f t="shared" si="360"/>
        <v>0</v>
      </c>
      <c r="AC321" s="4">
        <f t="shared" si="361"/>
        <v>0</v>
      </c>
      <c r="AD321" s="8"/>
      <c r="AE321" s="8" t="s">
        <v>879</v>
      </c>
      <c r="AF321" s="17" t="s">
        <v>748</v>
      </c>
      <c r="AG321" s="17"/>
      <c r="AH321" s="17" t="s">
        <v>749</v>
      </c>
      <c r="AI321" s="17"/>
    </row>
    <row r="322" spans="2:35" s="2" customFormat="1" ht="15" customHeight="1" x14ac:dyDescent="0.3">
      <c r="B322" s="11" t="s">
        <v>221</v>
      </c>
      <c r="C322" s="11" t="s">
        <v>1529</v>
      </c>
      <c r="D322" s="12" t="s">
        <v>26</v>
      </c>
      <c r="E322" s="12" t="s">
        <v>862</v>
      </c>
      <c r="F322" s="75">
        <f t="shared" si="344"/>
        <v>0</v>
      </c>
      <c r="G322" s="11" t="s">
        <v>69</v>
      </c>
      <c r="H322" s="11" t="s">
        <v>70</v>
      </c>
      <c r="I322" s="11" t="s">
        <v>555</v>
      </c>
      <c r="J322" s="11"/>
      <c r="K322" s="11"/>
      <c r="L322" s="11">
        <v>2015</v>
      </c>
      <c r="M322" s="11" t="s">
        <v>235</v>
      </c>
      <c r="N322" s="4" t="s">
        <v>848</v>
      </c>
      <c r="O322" s="4" t="s">
        <v>848</v>
      </c>
      <c r="P322" s="4" t="s">
        <v>848</v>
      </c>
      <c r="Q322" s="4" t="s">
        <v>848</v>
      </c>
      <c r="R322" s="4" t="s">
        <v>848</v>
      </c>
      <c r="S322" s="4" t="s">
        <v>848</v>
      </c>
      <c r="T322" s="4" t="s">
        <v>848</v>
      </c>
      <c r="U322" s="4" t="s">
        <v>848</v>
      </c>
      <c r="V322" s="4">
        <f t="shared" si="354"/>
        <v>0</v>
      </c>
      <c r="W322" s="4">
        <f t="shared" si="355"/>
        <v>0</v>
      </c>
      <c r="X322" s="4">
        <f t="shared" si="356"/>
        <v>0</v>
      </c>
      <c r="Y322" s="4">
        <f t="shared" si="357"/>
        <v>0</v>
      </c>
      <c r="Z322" s="4">
        <f t="shared" si="358"/>
        <v>0</v>
      </c>
      <c r="AA322" s="4">
        <f t="shared" si="359"/>
        <v>0</v>
      </c>
      <c r="AB322" s="4">
        <f t="shared" si="360"/>
        <v>0</v>
      </c>
      <c r="AC322" s="4">
        <f t="shared" si="361"/>
        <v>0</v>
      </c>
      <c r="AD322" s="8" t="s">
        <v>1091</v>
      </c>
      <c r="AE322" s="17" t="s">
        <v>848</v>
      </c>
      <c r="AF322" s="17"/>
      <c r="AG322" s="17"/>
      <c r="AH322" s="17"/>
      <c r="AI322" s="17"/>
    </row>
    <row r="323" spans="2:35" s="2" customFormat="1" ht="15" customHeight="1" x14ac:dyDescent="0.3">
      <c r="B323" s="11" t="s">
        <v>789</v>
      </c>
      <c r="C323" s="11" t="s">
        <v>1529</v>
      </c>
      <c r="D323" s="12" t="s">
        <v>26</v>
      </c>
      <c r="E323" s="12" t="s">
        <v>861</v>
      </c>
      <c r="F323" s="75">
        <f t="shared" si="344"/>
        <v>1</v>
      </c>
      <c r="G323" s="4" t="s">
        <v>19</v>
      </c>
      <c r="H323" s="4" t="s">
        <v>48</v>
      </c>
      <c r="I323" s="4" t="s">
        <v>555</v>
      </c>
      <c r="J323" s="11"/>
      <c r="K323" s="11"/>
      <c r="L323" s="11"/>
      <c r="M323" s="11" t="s">
        <v>1111</v>
      </c>
      <c r="N323" s="4" t="s">
        <v>848</v>
      </c>
      <c r="O323" s="4" t="s">
        <v>848</v>
      </c>
      <c r="P323" s="4" t="s">
        <v>848</v>
      </c>
      <c r="Q323" s="4" t="s">
        <v>848</v>
      </c>
      <c r="R323" s="4" t="s">
        <v>848</v>
      </c>
      <c r="S323" s="4" t="s">
        <v>848</v>
      </c>
      <c r="T323" s="4" t="s">
        <v>848</v>
      </c>
      <c r="U323" s="4" t="s">
        <v>848</v>
      </c>
      <c r="V323" s="11">
        <f t="shared" si="354"/>
        <v>0</v>
      </c>
      <c r="W323" s="11">
        <f t="shared" si="355"/>
        <v>0</v>
      </c>
      <c r="X323" s="11">
        <f t="shared" si="356"/>
        <v>0</v>
      </c>
      <c r="Y323" s="11">
        <f t="shared" si="357"/>
        <v>0</v>
      </c>
      <c r="Z323" s="11">
        <f t="shared" si="358"/>
        <v>0</v>
      </c>
      <c r="AA323" s="11">
        <f t="shared" si="359"/>
        <v>0</v>
      </c>
      <c r="AB323" s="11">
        <f t="shared" si="360"/>
        <v>0</v>
      </c>
      <c r="AC323" s="11">
        <f t="shared" si="361"/>
        <v>0</v>
      </c>
      <c r="AD323" s="8"/>
      <c r="AE323" s="17" t="s">
        <v>848</v>
      </c>
      <c r="AF323" s="17"/>
      <c r="AG323" s="17"/>
      <c r="AH323" s="17"/>
      <c r="AI323" s="17"/>
    </row>
    <row r="324" spans="2:35" s="2" customFormat="1" ht="15" customHeight="1" x14ac:dyDescent="0.3">
      <c r="B324" s="11" t="s">
        <v>1221</v>
      </c>
      <c r="C324" s="11" t="s">
        <v>1529</v>
      </c>
      <c r="D324" s="12" t="s">
        <v>26</v>
      </c>
      <c r="E324" s="12" t="s">
        <v>861</v>
      </c>
      <c r="F324" s="75">
        <f t="shared" si="344"/>
        <v>1</v>
      </c>
      <c r="G324" s="11" t="s">
        <v>69</v>
      </c>
      <c r="H324" s="11" t="s">
        <v>66</v>
      </c>
      <c r="I324" s="4" t="s">
        <v>555</v>
      </c>
      <c r="J324" s="11"/>
      <c r="K324" s="11"/>
      <c r="L324" s="11">
        <v>2018</v>
      </c>
      <c r="M324" s="11" t="s">
        <v>1222</v>
      </c>
      <c r="N324" s="4" t="s">
        <v>848</v>
      </c>
      <c r="O324" s="4" t="s">
        <v>848</v>
      </c>
      <c r="P324" s="4" t="s">
        <v>848</v>
      </c>
      <c r="Q324" s="4" t="s">
        <v>848</v>
      </c>
      <c r="R324" s="4" t="s">
        <v>695</v>
      </c>
      <c r="S324" s="4" t="s">
        <v>695</v>
      </c>
      <c r="T324" s="4" t="s">
        <v>848</v>
      </c>
      <c r="U324" s="4" t="s">
        <v>848</v>
      </c>
      <c r="V324" s="11">
        <f t="shared" si="354"/>
        <v>0</v>
      </c>
      <c r="W324" s="11">
        <f t="shared" si="355"/>
        <v>0</v>
      </c>
      <c r="X324" s="11">
        <f t="shared" si="356"/>
        <v>0</v>
      </c>
      <c r="Y324" s="11">
        <f t="shared" si="357"/>
        <v>0</v>
      </c>
      <c r="Z324" s="11">
        <f t="shared" si="358"/>
        <v>1</v>
      </c>
      <c r="AA324" s="11">
        <f t="shared" si="359"/>
        <v>1</v>
      </c>
      <c r="AB324" s="11">
        <f t="shared" si="360"/>
        <v>0</v>
      </c>
      <c r="AC324" s="11">
        <f t="shared" si="361"/>
        <v>0</v>
      </c>
      <c r="AD324" s="8"/>
      <c r="AE324" s="17" t="s">
        <v>879</v>
      </c>
      <c r="AF324" s="17"/>
      <c r="AG324" s="17"/>
      <c r="AH324" s="17"/>
      <c r="AI324" s="17"/>
    </row>
    <row r="325" spans="2:35" s="2" customFormat="1" ht="15" customHeight="1" x14ac:dyDescent="0.3">
      <c r="B325" s="11" t="s">
        <v>500</v>
      </c>
      <c r="C325" s="11" t="s">
        <v>1529</v>
      </c>
      <c r="D325" s="12" t="s">
        <v>26</v>
      </c>
      <c r="E325" s="12" t="s">
        <v>861</v>
      </c>
      <c r="F325" s="75">
        <f t="shared" si="344"/>
        <v>1</v>
      </c>
      <c r="G325" s="11" t="s">
        <v>288</v>
      </c>
      <c r="H325" s="11" t="s">
        <v>71</v>
      </c>
      <c r="I325" s="11" t="s">
        <v>513</v>
      </c>
      <c r="J325" s="11"/>
      <c r="K325" s="11"/>
      <c r="L325" s="11">
        <v>2012</v>
      </c>
      <c r="M325" s="11" t="s">
        <v>499</v>
      </c>
      <c r="N325" s="4" t="s">
        <v>848</v>
      </c>
      <c r="O325" s="4" t="s">
        <v>848</v>
      </c>
      <c r="P325" s="4" t="s">
        <v>848</v>
      </c>
      <c r="Q325" s="4" t="s">
        <v>848</v>
      </c>
      <c r="R325" s="4" t="s">
        <v>848</v>
      </c>
      <c r="S325" s="4" t="s">
        <v>848</v>
      </c>
      <c r="T325" s="4" t="s">
        <v>848</v>
      </c>
      <c r="U325" s="4" t="s">
        <v>848</v>
      </c>
      <c r="V325" s="4">
        <f t="shared" si="354"/>
        <v>0</v>
      </c>
      <c r="W325" s="4">
        <f t="shared" si="355"/>
        <v>0</v>
      </c>
      <c r="X325" s="4">
        <f t="shared" si="356"/>
        <v>0</v>
      </c>
      <c r="Y325" s="4">
        <f t="shared" si="357"/>
        <v>0</v>
      </c>
      <c r="Z325" s="4">
        <f t="shared" si="358"/>
        <v>0</v>
      </c>
      <c r="AA325" s="4">
        <f t="shared" si="359"/>
        <v>0</v>
      </c>
      <c r="AB325" s="4">
        <f t="shared" si="360"/>
        <v>0</v>
      </c>
      <c r="AC325" s="4">
        <f t="shared" si="361"/>
        <v>0</v>
      </c>
      <c r="AD325" s="8" t="s">
        <v>1092</v>
      </c>
      <c r="AE325" s="8" t="s">
        <v>848</v>
      </c>
      <c r="AF325" s="17"/>
      <c r="AG325" s="17"/>
      <c r="AH325" s="17"/>
      <c r="AI325" s="17"/>
    </row>
    <row r="326" spans="2:35" s="2" customFormat="1" ht="15" customHeight="1" x14ac:dyDescent="0.3">
      <c r="B326" s="11" t="s">
        <v>1415</v>
      </c>
      <c r="C326" s="11" t="s">
        <v>1529</v>
      </c>
      <c r="D326" s="12" t="s">
        <v>26</v>
      </c>
      <c r="E326" s="12" t="s">
        <v>861</v>
      </c>
      <c r="F326" s="75">
        <f t="shared" si="344"/>
        <v>1</v>
      </c>
      <c r="G326" s="11" t="s">
        <v>1115</v>
      </c>
      <c r="H326" s="11" t="s">
        <v>65</v>
      </c>
      <c r="I326" s="11" t="s">
        <v>640</v>
      </c>
      <c r="J326" s="11"/>
      <c r="K326" s="11"/>
      <c r="L326" s="11">
        <v>2018</v>
      </c>
      <c r="M326" s="11" t="s">
        <v>1416</v>
      </c>
      <c r="N326" s="4" t="s">
        <v>848</v>
      </c>
      <c r="O326" s="4" t="s">
        <v>848</v>
      </c>
      <c r="P326" s="4" t="s">
        <v>848</v>
      </c>
      <c r="Q326" s="4" t="s">
        <v>848</v>
      </c>
      <c r="R326" s="4" t="s">
        <v>848</v>
      </c>
      <c r="S326" s="4" t="s">
        <v>848</v>
      </c>
      <c r="T326" s="4" t="s">
        <v>848</v>
      </c>
      <c r="U326" s="4" t="s">
        <v>848</v>
      </c>
      <c r="V326" s="4">
        <f t="shared" si="354"/>
        <v>0</v>
      </c>
      <c r="W326" s="4">
        <f t="shared" si="355"/>
        <v>0</v>
      </c>
      <c r="X326" s="4">
        <f t="shared" si="356"/>
        <v>0</v>
      </c>
      <c r="Y326" s="4">
        <f t="shared" si="357"/>
        <v>0</v>
      </c>
      <c r="Z326" s="4">
        <f t="shared" si="358"/>
        <v>0</v>
      </c>
      <c r="AA326" s="4">
        <f t="shared" si="359"/>
        <v>0</v>
      </c>
      <c r="AB326" s="4">
        <f t="shared" si="360"/>
        <v>0</v>
      </c>
      <c r="AC326" s="4">
        <f t="shared" si="361"/>
        <v>0</v>
      </c>
      <c r="AD326" s="8"/>
      <c r="AE326" s="8" t="s">
        <v>695</v>
      </c>
      <c r="AF326" s="17"/>
      <c r="AG326" s="17"/>
      <c r="AH326" s="17"/>
      <c r="AI326" s="17"/>
    </row>
    <row r="327" spans="2:35" s="2" customFormat="1" ht="15" customHeight="1" x14ac:dyDescent="0.3">
      <c r="B327" s="11" t="s">
        <v>761</v>
      </c>
      <c r="C327" s="11" t="s">
        <v>1529</v>
      </c>
      <c r="D327" s="12" t="s">
        <v>26</v>
      </c>
      <c r="E327" s="12" t="s">
        <v>861</v>
      </c>
      <c r="F327" s="75">
        <f t="shared" si="344"/>
        <v>1</v>
      </c>
      <c r="G327" s="11" t="s">
        <v>69</v>
      </c>
      <c r="H327" s="11" t="s">
        <v>66</v>
      </c>
      <c r="I327" s="11" t="s">
        <v>555</v>
      </c>
      <c r="J327" s="11"/>
      <c r="K327" s="11"/>
      <c r="L327" s="11">
        <v>2011</v>
      </c>
      <c r="M327" s="11" t="s">
        <v>1112</v>
      </c>
      <c r="N327" s="4" t="s">
        <v>848</v>
      </c>
      <c r="O327" s="4" t="s">
        <v>848</v>
      </c>
      <c r="P327" s="4" t="s">
        <v>848</v>
      </c>
      <c r="Q327" s="4" t="s">
        <v>848</v>
      </c>
      <c r="R327" s="11" t="s">
        <v>695</v>
      </c>
      <c r="S327" s="11" t="s">
        <v>695</v>
      </c>
      <c r="T327" s="4" t="s">
        <v>848</v>
      </c>
      <c r="U327" s="4" t="s">
        <v>848</v>
      </c>
      <c r="V327" s="11">
        <f t="shared" si="354"/>
        <v>0</v>
      </c>
      <c r="W327" s="11">
        <f t="shared" si="355"/>
        <v>0</v>
      </c>
      <c r="X327" s="11">
        <f t="shared" si="356"/>
        <v>0</v>
      </c>
      <c r="Y327" s="11">
        <f t="shared" si="357"/>
        <v>0</v>
      </c>
      <c r="Z327" s="11">
        <f t="shared" si="358"/>
        <v>1</v>
      </c>
      <c r="AA327" s="11">
        <f t="shared" si="359"/>
        <v>1</v>
      </c>
      <c r="AB327" s="11">
        <f t="shared" si="360"/>
        <v>0</v>
      </c>
      <c r="AC327" s="11">
        <f t="shared" si="361"/>
        <v>0</v>
      </c>
      <c r="AD327" s="8"/>
      <c r="AE327" s="8" t="s">
        <v>848</v>
      </c>
      <c r="AF327" s="17"/>
      <c r="AG327" s="17"/>
      <c r="AH327" s="17"/>
      <c r="AI327" s="17"/>
    </row>
    <row r="328" spans="2:35" s="2" customFormat="1" ht="15" customHeight="1" x14ac:dyDescent="0.3">
      <c r="B328" s="4" t="s">
        <v>812</v>
      </c>
      <c r="C328" s="11" t="s">
        <v>1529</v>
      </c>
      <c r="D328" s="12" t="s">
        <v>26</v>
      </c>
      <c r="E328" s="12" t="s">
        <v>861</v>
      </c>
      <c r="F328" s="75">
        <f t="shared" si="344"/>
        <v>1</v>
      </c>
      <c r="G328" s="4" t="s">
        <v>1115</v>
      </c>
      <c r="H328" s="4" t="s">
        <v>1114</v>
      </c>
      <c r="I328" s="11" t="s">
        <v>1116</v>
      </c>
      <c r="J328" s="4"/>
      <c r="K328" s="4"/>
      <c r="L328" s="22"/>
      <c r="M328" s="4" t="s">
        <v>813</v>
      </c>
      <c r="N328" s="4" t="s">
        <v>848</v>
      </c>
      <c r="O328" s="4" t="s">
        <v>848</v>
      </c>
      <c r="P328" s="4" t="s">
        <v>848</v>
      </c>
      <c r="Q328" s="4" t="s">
        <v>848</v>
      </c>
      <c r="R328" s="4" t="s">
        <v>848</v>
      </c>
      <c r="S328" s="4" t="s">
        <v>848</v>
      </c>
      <c r="T328" s="4" t="s">
        <v>848</v>
      </c>
      <c r="U328" s="4" t="s">
        <v>848</v>
      </c>
      <c r="V328" s="4">
        <f t="shared" si="354"/>
        <v>0</v>
      </c>
      <c r="W328" s="4">
        <f t="shared" si="355"/>
        <v>0</v>
      </c>
      <c r="X328" s="4">
        <f t="shared" si="356"/>
        <v>0</v>
      </c>
      <c r="Y328" s="4">
        <f t="shared" si="357"/>
        <v>0</v>
      </c>
      <c r="Z328" s="4">
        <f t="shared" si="358"/>
        <v>0</v>
      </c>
      <c r="AA328" s="4">
        <f t="shared" si="359"/>
        <v>0</v>
      </c>
      <c r="AB328" s="4">
        <f t="shared" si="360"/>
        <v>0</v>
      </c>
      <c r="AC328" s="4">
        <f t="shared" si="361"/>
        <v>0</v>
      </c>
      <c r="AD328" s="8"/>
      <c r="AE328" s="8" t="s">
        <v>879</v>
      </c>
      <c r="AF328" s="8"/>
      <c r="AG328" s="8"/>
      <c r="AH328" s="8"/>
      <c r="AI328" s="8"/>
    </row>
    <row r="329" spans="2:35" s="2" customFormat="1" ht="15" customHeight="1" x14ac:dyDescent="0.3">
      <c r="B329" s="4" t="s">
        <v>1377</v>
      </c>
      <c r="C329" s="11" t="s">
        <v>1529</v>
      </c>
      <c r="D329" s="12" t="s">
        <v>26</v>
      </c>
      <c r="E329" s="12" t="s">
        <v>861</v>
      </c>
      <c r="F329" s="75">
        <f t="shared" si="344"/>
        <v>1</v>
      </c>
      <c r="G329" s="11" t="s">
        <v>69</v>
      </c>
      <c r="H329" s="4" t="s">
        <v>121</v>
      </c>
      <c r="I329" s="11" t="s">
        <v>515</v>
      </c>
      <c r="J329" s="4" t="s">
        <v>940</v>
      </c>
      <c r="K329" s="4"/>
      <c r="L329" s="22">
        <v>2018</v>
      </c>
      <c r="M329" s="4" t="s">
        <v>1378</v>
      </c>
      <c r="N329" s="4" t="s">
        <v>848</v>
      </c>
      <c r="O329" s="4" t="s">
        <v>848</v>
      </c>
      <c r="P329" s="4" t="s">
        <v>695</v>
      </c>
      <c r="Q329" s="4" t="s">
        <v>848</v>
      </c>
      <c r="R329" s="4" t="s">
        <v>695</v>
      </c>
      <c r="S329" s="4" t="s">
        <v>848</v>
      </c>
      <c r="T329" s="4" t="s">
        <v>695</v>
      </c>
      <c r="U329" s="4" t="s">
        <v>848</v>
      </c>
      <c r="V329" s="4">
        <f t="shared" si="354"/>
        <v>0</v>
      </c>
      <c r="W329" s="4">
        <f t="shared" si="355"/>
        <v>0</v>
      </c>
      <c r="X329" s="4">
        <f t="shared" si="356"/>
        <v>1</v>
      </c>
      <c r="Y329" s="4">
        <f t="shared" si="357"/>
        <v>0</v>
      </c>
      <c r="Z329" s="4">
        <f t="shared" si="358"/>
        <v>1</v>
      </c>
      <c r="AA329" s="4">
        <f t="shared" si="359"/>
        <v>0</v>
      </c>
      <c r="AB329" s="4">
        <f t="shared" si="360"/>
        <v>1</v>
      </c>
      <c r="AC329" s="4">
        <f t="shared" si="361"/>
        <v>0</v>
      </c>
      <c r="AD329" s="8"/>
      <c r="AE329" s="8" t="s">
        <v>848</v>
      </c>
      <c r="AF329" s="8"/>
      <c r="AG329" s="8"/>
      <c r="AH329" s="8"/>
      <c r="AI329" s="8"/>
    </row>
    <row r="330" spans="2:35" s="2" customFormat="1" ht="15" customHeight="1" x14ac:dyDescent="0.3">
      <c r="B330" s="11" t="s">
        <v>1408</v>
      </c>
      <c r="C330" s="11" t="s">
        <v>1529</v>
      </c>
      <c r="D330" s="12" t="s">
        <v>26</v>
      </c>
      <c r="E330" s="12" t="s">
        <v>861</v>
      </c>
      <c r="F330" s="75">
        <f t="shared" si="344"/>
        <v>1</v>
      </c>
      <c r="G330" s="11" t="s">
        <v>119</v>
      </c>
      <c r="H330" s="4" t="s">
        <v>14</v>
      </c>
      <c r="I330" s="11" t="s">
        <v>515</v>
      </c>
      <c r="J330" s="4" t="s">
        <v>941</v>
      </c>
      <c r="K330" s="4"/>
      <c r="L330" s="22">
        <v>2018</v>
      </c>
      <c r="M330" s="4" t="s">
        <v>1409</v>
      </c>
      <c r="N330" s="4" t="s">
        <v>848</v>
      </c>
      <c r="O330" s="4" t="s">
        <v>848</v>
      </c>
      <c r="P330" s="4" t="s">
        <v>848</v>
      </c>
      <c r="Q330" s="4" t="s">
        <v>848</v>
      </c>
      <c r="R330" s="4" t="s">
        <v>848</v>
      </c>
      <c r="S330" s="4" t="s">
        <v>848</v>
      </c>
      <c r="T330" s="4" t="s">
        <v>695</v>
      </c>
      <c r="U330" s="4" t="s">
        <v>848</v>
      </c>
      <c r="V330" s="4">
        <f t="shared" si="354"/>
        <v>0</v>
      </c>
      <c r="W330" s="4">
        <f t="shared" si="355"/>
        <v>0</v>
      </c>
      <c r="X330" s="4">
        <f t="shared" si="356"/>
        <v>0</v>
      </c>
      <c r="Y330" s="4">
        <f t="shared" si="357"/>
        <v>0</v>
      </c>
      <c r="Z330" s="4">
        <f t="shared" si="358"/>
        <v>0</v>
      </c>
      <c r="AA330" s="4">
        <f t="shared" si="359"/>
        <v>0</v>
      </c>
      <c r="AB330" s="4">
        <f t="shared" si="360"/>
        <v>1</v>
      </c>
      <c r="AC330" s="4">
        <f t="shared" si="361"/>
        <v>0</v>
      </c>
      <c r="AD330" s="8"/>
      <c r="AE330" s="8" t="s">
        <v>848</v>
      </c>
      <c r="AF330" s="8"/>
      <c r="AG330" s="8"/>
      <c r="AH330" s="8"/>
      <c r="AI330" s="8"/>
    </row>
    <row r="331" spans="2:35" s="2" customFormat="1" ht="15" customHeight="1" x14ac:dyDescent="0.3">
      <c r="B331" s="11" t="s">
        <v>1493</v>
      </c>
      <c r="C331" s="11" t="s">
        <v>1529</v>
      </c>
      <c r="D331" s="12" t="s">
        <v>26</v>
      </c>
      <c r="E331" s="12" t="s">
        <v>861</v>
      </c>
      <c r="F331" s="75">
        <f t="shared" ref="F331" si="362">IF(E331="Alive",1,0)</f>
        <v>1</v>
      </c>
      <c r="G331" s="11" t="s">
        <v>17</v>
      </c>
      <c r="H331" s="4" t="s">
        <v>18</v>
      </c>
      <c r="I331" s="11" t="s">
        <v>640</v>
      </c>
      <c r="J331" s="4"/>
      <c r="K331" s="4"/>
      <c r="L331" s="22"/>
      <c r="M331" s="4" t="s">
        <v>1494</v>
      </c>
      <c r="N331" s="4" t="s">
        <v>848</v>
      </c>
      <c r="O331" s="4" t="s">
        <v>848</v>
      </c>
      <c r="P331" s="4" t="s">
        <v>848</v>
      </c>
      <c r="Q331" s="4" t="s">
        <v>848</v>
      </c>
      <c r="R331" s="4" t="s">
        <v>848</v>
      </c>
      <c r="S331" s="4" t="s">
        <v>848</v>
      </c>
      <c r="T331" s="4" t="s">
        <v>848</v>
      </c>
      <c r="U331" s="4" t="s">
        <v>848</v>
      </c>
      <c r="V331" s="4">
        <f t="shared" ref="V331" si="363">IF(N331="Yes",1,0)</f>
        <v>0</v>
      </c>
      <c r="W331" s="4">
        <f t="shared" ref="W331" si="364">IF(O331="Yes",1,0)</f>
        <v>0</v>
      </c>
      <c r="X331" s="4">
        <f t="shared" ref="X331" si="365">IF(P331="Yes",1,0)</f>
        <v>0</v>
      </c>
      <c r="Y331" s="4">
        <f t="shared" ref="Y331" si="366">IF(Q331="Yes",1,0)</f>
        <v>0</v>
      </c>
      <c r="Z331" s="4">
        <f t="shared" ref="Z331" si="367">IF(R331="Yes",1,0)</f>
        <v>0</v>
      </c>
      <c r="AA331" s="4">
        <f t="shared" ref="AA331" si="368">IF(S331="Yes",1,0)</f>
        <v>0</v>
      </c>
      <c r="AB331" s="4">
        <f t="shared" ref="AB331" si="369">IF(T331="Yes",1,0)</f>
        <v>0</v>
      </c>
      <c r="AC331" s="4">
        <f t="shared" ref="AC331" si="370">IF(U331="Yes",1,0)</f>
        <v>0</v>
      </c>
      <c r="AD331" s="8"/>
      <c r="AE331" s="8" t="s">
        <v>879</v>
      </c>
      <c r="AF331" s="8"/>
      <c r="AG331" s="8"/>
      <c r="AH331" s="8"/>
      <c r="AI331" s="8"/>
    </row>
    <row r="332" spans="2:35" s="2" customFormat="1" ht="15" customHeight="1" x14ac:dyDescent="0.3">
      <c r="B332" s="4" t="s">
        <v>683</v>
      </c>
      <c r="C332" s="11" t="s">
        <v>1529</v>
      </c>
      <c r="D332" s="12" t="s">
        <v>26</v>
      </c>
      <c r="E332" s="12" t="s">
        <v>861</v>
      </c>
      <c r="F332" s="75">
        <f t="shared" si="344"/>
        <v>1</v>
      </c>
      <c r="G332" s="4" t="s">
        <v>1115</v>
      </c>
      <c r="H332" s="4" t="s">
        <v>1114</v>
      </c>
      <c r="I332" s="11" t="s">
        <v>1116</v>
      </c>
      <c r="J332" s="4"/>
      <c r="K332" s="4"/>
      <c r="L332" s="22"/>
      <c r="M332" s="4" t="s">
        <v>1113</v>
      </c>
      <c r="N332" s="4" t="s">
        <v>848</v>
      </c>
      <c r="O332" s="4" t="s">
        <v>848</v>
      </c>
      <c r="P332" s="4" t="s">
        <v>848</v>
      </c>
      <c r="Q332" s="4" t="s">
        <v>848</v>
      </c>
      <c r="R332" s="4" t="s">
        <v>848</v>
      </c>
      <c r="S332" s="4" t="s">
        <v>848</v>
      </c>
      <c r="T332" s="4" t="s">
        <v>848</v>
      </c>
      <c r="U332" s="4" t="s">
        <v>848</v>
      </c>
      <c r="V332" s="4">
        <f t="shared" si="354"/>
        <v>0</v>
      </c>
      <c r="W332" s="4">
        <f t="shared" si="355"/>
        <v>0</v>
      </c>
      <c r="X332" s="4">
        <f t="shared" si="356"/>
        <v>0</v>
      </c>
      <c r="Y332" s="4">
        <f t="shared" si="357"/>
        <v>0</v>
      </c>
      <c r="Z332" s="4">
        <f t="shared" si="358"/>
        <v>0</v>
      </c>
      <c r="AA332" s="4">
        <f t="shared" si="359"/>
        <v>0</v>
      </c>
      <c r="AB332" s="4">
        <f t="shared" si="360"/>
        <v>0</v>
      </c>
      <c r="AC332" s="4">
        <f t="shared" si="361"/>
        <v>0</v>
      </c>
      <c r="AD332" s="8"/>
      <c r="AE332" s="8" t="s">
        <v>695</v>
      </c>
      <c r="AF332" s="8"/>
      <c r="AG332" s="8"/>
      <c r="AH332" s="8"/>
      <c r="AI332" s="8"/>
    </row>
    <row r="333" spans="2:35" s="2" customFormat="1" ht="15" customHeight="1" x14ac:dyDescent="0.3">
      <c r="B333" s="4" t="s">
        <v>772</v>
      </c>
      <c r="C333" s="11" t="s">
        <v>1529</v>
      </c>
      <c r="D333" s="12" t="s">
        <v>26</v>
      </c>
      <c r="E333" s="12" t="s">
        <v>861</v>
      </c>
      <c r="F333" s="75">
        <f t="shared" si="344"/>
        <v>1</v>
      </c>
      <c r="G333" s="11" t="s">
        <v>69</v>
      </c>
      <c r="H333" s="4" t="s">
        <v>70</v>
      </c>
      <c r="I333" s="4" t="s">
        <v>555</v>
      </c>
      <c r="J333" s="4"/>
      <c r="K333" s="4"/>
      <c r="L333" s="22">
        <v>2015</v>
      </c>
      <c r="M333" s="4" t="s">
        <v>1117</v>
      </c>
      <c r="N333" s="4" t="s">
        <v>848</v>
      </c>
      <c r="O333" s="11" t="s">
        <v>695</v>
      </c>
      <c r="P333" s="11" t="s">
        <v>695</v>
      </c>
      <c r="Q333" s="4" t="s">
        <v>848</v>
      </c>
      <c r="R333" s="11" t="s">
        <v>695</v>
      </c>
      <c r="S333" s="11" t="s">
        <v>695</v>
      </c>
      <c r="T333" s="4" t="s">
        <v>695</v>
      </c>
      <c r="U333" s="4" t="s">
        <v>848</v>
      </c>
      <c r="V333" s="4">
        <f t="shared" si="354"/>
        <v>0</v>
      </c>
      <c r="W333" s="4">
        <f t="shared" si="355"/>
        <v>1</v>
      </c>
      <c r="X333" s="4">
        <f t="shared" si="356"/>
        <v>1</v>
      </c>
      <c r="Y333" s="4">
        <f t="shared" si="357"/>
        <v>0</v>
      </c>
      <c r="Z333" s="4">
        <f t="shared" si="358"/>
        <v>1</v>
      </c>
      <c r="AA333" s="4">
        <f t="shared" si="359"/>
        <v>1</v>
      </c>
      <c r="AB333" s="4">
        <f t="shared" si="360"/>
        <v>1</v>
      </c>
      <c r="AC333" s="4">
        <f t="shared" si="361"/>
        <v>0</v>
      </c>
      <c r="AD333" s="8" t="s">
        <v>1118</v>
      </c>
      <c r="AE333" s="8" t="s">
        <v>848</v>
      </c>
      <c r="AF333" s="8"/>
      <c r="AG333" s="8"/>
      <c r="AH333" s="8"/>
      <c r="AI333" s="8"/>
    </row>
    <row r="334" spans="2:35" s="2" customFormat="1" ht="15" customHeight="1" x14ac:dyDescent="0.3">
      <c r="B334" s="11" t="s">
        <v>329</v>
      </c>
      <c r="C334" s="11" t="s">
        <v>1529</v>
      </c>
      <c r="D334" s="12" t="s">
        <v>26</v>
      </c>
      <c r="E334" s="12" t="s">
        <v>861</v>
      </c>
      <c r="F334" s="75">
        <f t="shared" si="344"/>
        <v>1</v>
      </c>
      <c r="G334" s="11" t="s">
        <v>142</v>
      </c>
      <c r="H334" s="11" t="s">
        <v>143</v>
      </c>
      <c r="I334" s="11" t="s">
        <v>555</v>
      </c>
      <c r="J334" s="11"/>
      <c r="K334" s="11"/>
      <c r="L334" s="11">
        <v>2010</v>
      </c>
      <c r="M334" s="11" t="s">
        <v>330</v>
      </c>
      <c r="N334" s="4" t="s">
        <v>848</v>
      </c>
      <c r="O334" s="4" t="s">
        <v>848</v>
      </c>
      <c r="P334" s="4" t="s">
        <v>848</v>
      </c>
      <c r="Q334" s="4" t="s">
        <v>848</v>
      </c>
      <c r="R334" s="4" t="s">
        <v>848</v>
      </c>
      <c r="S334" s="4" t="s">
        <v>848</v>
      </c>
      <c r="T334" s="11" t="s">
        <v>695</v>
      </c>
      <c r="U334" s="4" t="s">
        <v>848</v>
      </c>
      <c r="V334" s="11">
        <f t="shared" si="354"/>
        <v>0</v>
      </c>
      <c r="W334" s="11">
        <f t="shared" si="355"/>
        <v>0</v>
      </c>
      <c r="X334" s="11">
        <f t="shared" si="356"/>
        <v>0</v>
      </c>
      <c r="Y334" s="11">
        <f t="shared" si="357"/>
        <v>0</v>
      </c>
      <c r="Z334" s="11">
        <f t="shared" si="358"/>
        <v>0</v>
      </c>
      <c r="AA334" s="11">
        <f t="shared" si="359"/>
        <v>0</v>
      </c>
      <c r="AB334" s="11">
        <f t="shared" si="360"/>
        <v>1</v>
      </c>
      <c r="AC334" s="11">
        <f t="shared" si="361"/>
        <v>0</v>
      </c>
      <c r="AD334" s="8"/>
      <c r="AE334" s="8" t="s">
        <v>879</v>
      </c>
      <c r="AF334" s="17"/>
      <c r="AG334" s="17"/>
      <c r="AH334" s="17"/>
      <c r="AI334" s="17"/>
    </row>
    <row r="335" spans="2:35" s="2" customFormat="1" ht="15" customHeight="1" x14ac:dyDescent="0.3">
      <c r="B335" s="11" t="s">
        <v>459</v>
      </c>
      <c r="C335" s="11" t="s">
        <v>1529</v>
      </c>
      <c r="D335" s="12" t="s">
        <v>26</v>
      </c>
      <c r="E335" s="12" t="s">
        <v>861</v>
      </c>
      <c r="F335" s="75">
        <f t="shared" si="344"/>
        <v>1</v>
      </c>
      <c r="G335" s="11" t="s">
        <v>119</v>
      </c>
      <c r="H335" s="11" t="s">
        <v>182</v>
      </c>
      <c r="I335" s="11" t="s">
        <v>556</v>
      </c>
      <c r="J335" s="11"/>
      <c r="K335" s="11"/>
      <c r="L335" s="11">
        <v>2015</v>
      </c>
      <c r="M335" s="11" t="s">
        <v>472</v>
      </c>
      <c r="N335" s="4" t="s">
        <v>848</v>
      </c>
      <c r="O335" s="4" t="s">
        <v>848</v>
      </c>
      <c r="P335" s="4" t="s">
        <v>848</v>
      </c>
      <c r="Q335" s="4" t="s">
        <v>848</v>
      </c>
      <c r="R335" s="4" t="s">
        <v>848</v>
      </c>
      <c r="S335" s="4" t="s">
        <v>848</v>
      </c>
      <c r="T335" s="4" t="s">
        <v>848</v>
      </c>
      <c r="U335" s="4" t="s">
        <v>848</v>
      </c>
      <c r="V335" s="11">
        <f t="shared" si="354"/>
        <v>0</v>
      </c>
      <c r="W335" s="11">
        <f t="shared" si="355"/>
        <v>0</v>
      </c>
      <c r="X335" s="11">
        <f t="shared" si="356"/>
        <v>0</v>
      </c>
      <c r="Y335" s="11">
        <f t="shared" si="357"/>
        <v>0</v>
      </c>
      <c r="Z335" s="11">
        <f t="shared" si="358"/>
        <v>0</v>
      </c>
      <c r="AA335" s="11">
        <f t="shared" si="359"/>
        <v>0</v>
      </c>
      <c r="AB335" s="11">
        <f t="shared" si="360"/>
        <v>0</v>
      </c>
      <c r="AC335" s="11">
        <f t="shared" si="361"/>
        <v>0</v>
      </c>
      <c r="AD335" s="8"/>
      <c r="AE335" s="17" t="s">
        <v>848</v>
      </c>
      <c r="AF335" s="17"/>
      <c r="AG335" s="17"/>
      <c r="AH335" s="17"/>
      <c r="AI335" s="17"/>
    </row>
    <row r="336" spans="2:35" s="2" customFormat="1" ht="15" customHeight="1" x14ac:dyDescent="0.3">
      <c r="B336" s="11" t="s">
        <v>808</v>
      </c>
      <c r="C336" s="11" t="s">
        <v>1529</v>
      </c>
      <c r="D336" s="12" t="s">
        <v>26</v>
      </c>
      <c r="E336" s="12" t="s">
        <v>861</v>
      </c>
      <c r="F336" s="75">
        <f t="shared" si="344"/>
        <v>1</v>
      </c>
      <c r="G336" s="11" t="s">
        <v>346</v>
      </c>
      <c r="H336" s="11" t="s">
        <v>552</v>
      </c>
      <c r="I336" s="11" t="s">
        <v>514</v>
      </c>
      <c r="J336" s="11"/>
      <c r="K336" s="11"/>
      <c r="L336" s="11">
        <v>2006</v>
      </c>
      <c r="M336" s="11" t="s">
        <v>1119</v>
      </c>
      <c r="N336" s="4" t="s">
        <v>848</v>
      </c>
      <c r="O336" s="4" t="s">
        <v>848</v>
      </c>
      <c r="P336" s="11" t="s">
        <v>695</v>
      </c>
      <c r="Q336" s="4" t="s">
        <v>848</v>
      </c>
      <c r="R336" s="4" t="s">
        <v>848</v>
      </c>
      <c r="S336" s="4" t="s">
        <v>848</v>
      </c>
      <c r="T336" s="4" t="s">
        <v>848</v>
      </c>
      <c r="U336" s="4" t="s">
        <v>848</v>
      </c>
      <c r="V336" s="11">
        <f t="shared" si="354"/>
        <v>0</v>
      </c>
      <c r="W336" s="11">
        <f t="shared" si="355"/>
        <v>0</v>
      </c>
      <c r="X336" s="11">
        <f t="shared" si="356"/>
        <v>1</v>
      </c>
      <c r="Y336" s="11">
        <f t="shared" si="357"/>
        <v>0</v>
      </c>
      <c r="Z336" s="11">
        <f t="shared" si="358"/>
        <v>0</v>
      </c>
      <c r="AA336" s="11">
        <f t="shared" si="359"/>
        <v>0</v>
      </c>
      <c r="AB336" s="11">
        <f t="shared" si="360"/>
        <v>0</v>
      </c>
      <c r="AC336" s="11">
        <f t="shared" si="361"/>
        <v>0</v>
      </c>
      <c r="AD336" s="8"/>
      <c r="AE336" s="17" t="s">
        <v>848</v>
      </c>
      <c r="AF336" s="17"/>
      <c r="AG336" s="17"/>
      <c r="AH336" s="17"/>
      <c r="AI336" s="17"/>
    </row>
    <row r="337" spans="2:35" s="2" customFormat="1" ht="15" customHeight="1" x14ac:dyDescent="0.3">
      <c r="B337" s="4" t="s">
        <v>222</v>
      </c>
      <c r="C337" s="11" t="s">
        <v>1529</v>
      </c>
      <c r="D337" s="5" t="s">
        <v>26</v>
      </c>
      <c r="E337" s="5" t="s">
        <v>861</v>
      </c>
      <c r="F337" s="75">
        <f t="shared" si="344"/>
        <v>1</v>
      </c>
      <c r="G337" s="4" t="s">
        <v>123</v>
      </c>
      <c r="H337" s="13" t="s">
        <v>1476</v>
      </c>
      <c r="I337" s="4" t="s">
        <v>555</v>
      </c>
      <c r="J337" s="4"/>
      <c r="K337" s="4"/>
      <c r="L337" s="4">
        <v>2016</v>
      </c>
      <c r="M337" s="4" t="s">
        <v>236</v>
      </c>
      <c r="N337" s="4" t="s">
        <v>848</v>
      </c>
      <c r="O337" s="4" t="s">
        <v>848</v>
      </c>
      <c r="P337" s="4" t="s">
        <v>848</v>
      </c>
      <c r="Q337" s="4" t="s">
        <v>848</v>
      </c>
      <c r="R337" s="4" t="s">
        <v>848</v>
      </c>
      <c r="S337" s="11" t="s">
        <v>695</v>
      </c>
      <c r="T337" s="11" t="s">
        <v>695</v>
      </c>
      <c r="U337" s="4" t="s">
        <v>848</v>
      </c>
      <c r="V337" s="4">
        <f t="shared" si="354"/>
        <v>0</v>
      </c>
      <c r="W337" s="4">
        <f t="shared" si="355"/>
        <v>0</v>
      </c>
      <c r="X337" s="4">
        <f t="shared" si="356"/>
        <v>0</v>
      </c>
      <c r="Y337" s="4">
        <f t="shared" si="357"/>
        <v>0</v>
      </c>
      <c r="Z337" s="4">
        <f t="shared" si="358"/>
        <v>0</v>
      </c>
      <c r="AA337" s="4">
        <f t="shared" si="359"/>
        <v>1</v>
      </c>
      <c r="AB337" s="4">
        <f t="shared" si="360"/>
        <v>1</v>
      </c>
      <c r="AC337" s="4">
        <f t="shared" si="361"/>
        <v>0</v>
      </c>
      <c r="AD337" s="8"/>
      <c r="AE337" s="17" t="s">
        <v>848</v>
      </c>
      <c r="AF337" s="8"/>
      <c r="AG337" s="8"/>
      <c r="AH337" s="8"/>
      <c r="AI337" s="8"/>
    </row>
    <row r="338" spans="2:35" s="2" customFormat="1" ht="15" customHeight="1" x14ac:dyDescent="0.3">
      <c r="B338" s="4" t="s">
        <v>426</v>
      </c>
      <c r="C338" s="11" t="s">
        <v>1529</v>
      </c>
      <c r="D338" s="5" t="s">
        <v>26</v>
      </c>
      <c r="E338" s="5" t="s">
        <v>861</v>
      </c>
      <c r="F338" s="75">
        <f t="shared" si="344"/>
        <v>1</v>
      </c>
      <c r="G338" s="4" t="s">
        <v>69</v>
      </c>
      <c r="H338" s="4" t="s">
        <v>70</v>
      </c>
      <c r="I338" s="4" t="s">
        <v>555</v>
      </c>
      <c r="J338" s="4"/>
      <c r="K338" s="4"/>
      <c r="L338" s="4">
        <v>2015</v>
      </c>
      <c r="M338" s="4" t="s">
        <v>427</v>
      </c>
      <c r="N338" s="4" t="s">
        <v>848</v>
      </c>
      <c r="O338" s="11" t="s">
        <v>695</v>
      </c>
      <c r="P338" s="11" t="s">
        <v>695</v>
      </c>
      <c r="Q338" s="4" t="s">
        <v>848</v>
      </c>
      <c r="R338" s="11" t="s">
        <v>695</v>
      </c>
      <c r="S338" s="11" t="s">
        <v>695</v>
      </c>
      <c r="T338" s="11" t="s">
        <v>695</v>
      </c>
      <c r="U338" s="4" t="s">
        <v>848</v>
      </c>
      <c r="V338" s="4">
        <f t="shared" si="354"/>
        <v>0</v>
      </c>
      <c r="W338" s="4">
        <f t="shared" si="355"/>
        <v>1</v>
      </c>
      <c r="X338" s="4">
        <f t="shared" si="356"/>
        <v>1</v>
      </c>
      <c r="Y338" s="4">
        <f t="shared" si="357"/>
        <v>0</v>
      </c>
      <c r="Z338" s="4">
        <f t="shared" si="358"/>
        <v>1</v>
      </c>
      <c r="AA338" s="4">
        <f t="shared" si="359"/>
        <v>1</v>
      </c>
      <c r="AB338" s="4">
        <f t="shared" si="360"/>
        <v>1</v>
      </c>
      <c r="AC338" s="4">
        <f t="shared" si="361"/>
        <v>0</v>
      </c>
      <c r="AD338" s="8"/>
      <c r="AE338" s="17" t="s">
        <v>848</v>
      </c>
      <c r="AF338" s="8"/>
      <c r="AG338" s="8"/>
      <c r="AH338" s="8"/>
      <c r="AI338" s="8"/>
    </row>
    <row r="339" spans="2:35" s="2" customFormat="1" ht="15" customHeight="1" x14ac:dyDescent="0.3">
      <c r="B339" s="4" t="s">
        <v>1403</v>
      </c>
      <c r="C339" s="11" t="s">
        <v>1529</v>
      </c>
      <c r="D339" s="5" t="s">
        <v>26</v>
      </c>
      <c r="E339" s="5" t="s">
        <v>861</v>
      </c>
      <c r="F339" s="75">
        <f t="shared" ref="F339" si="371">IF(E339="Alive",1,0)</f>
        <v>1</v>
      </c>
      <c r="G339" s="11" t="s">
        <v>142</v>
      </c>
      <c r="H339" s="4" t="s">
        <v>645</v>
      </c>
      <c r="I339" s="4" t="s">
        <v>555</v>
      </c>
      <c r="J339" s="4"/>
      <c r="K339" s="4"/>
      <c r="L339" s="4">
        <v>2018</v>
      </c>
      <c r="M339" s="4" t="s">
        <v>1491</v>
      </c>
      <c r="N339" s="4" t="s">
        <v>848</v>
      </c>
      <c r="O339" s="4" t="s">
        <v>848</v>
      </c>
      <c r="P339" s="4" t="s">
        <v>848</v>
      </c>
      <c r="Q339" s="4" t="s">
        <v>848</v>
      </c>
      <c r="R339" s="4" t="s">
        <v>848</v>
      </c>
      <c r="S339" s="4" t="s">
        <v>848</v>
      </c>
      <c r="T339" s="4" t="s">
        <v>848</v>
      </c>
      <c r="U339" s="4" t="s">
        <v>848</v>
      </c>
      <c r="V339" s="4">
        <f t="shared" ref="V339" si="372">IF(N339="Yes",1,0)</f>
        <v>0</v>
      </c>
      <c r="W339" s="4">
        <f t="shared" ref="W339" si="373">IF(O339="Yes",1,0)</f>
        <v>0</v>
      </c>
      <c r="X339" s="4">
        <f t="shared" ref="X339" si="374">IF(P339="Yes",1,0)</f>
        <v>0</v>
      </c>
      <c r="Y339" s="4">
        <f t="shared" ref="Y339" si="375">IF(Q339="Yes",1,0)</f>
        <v>0</v>
      </c>
      <c r="Z339" s="4">
        <f t="shared" ref="Z339" si="376">IF(R339="Yes",1,0)</f>
        <v>0</v>
      </c>
      <c r="AA339" s="4">
        <f t="shared" ref="AA339" si="377">IF(S339="Yes",1,0)</f>
        <v>0</v>
      </c>
      <c r="AB339" s="4">
        <f t="shared" ref="AB339" si="378">IF(T339="Yes",1,0)</f>
        <v>0</v>
      </c>
      <c r="AC339" s="4">
        <f t="shared" ref="AC339" si="379">IF(U339="Yes",1,0)</f>
        <v>0</v>
      </c>
      <c r="AD339" s="8"/>
      <c r="AE339" s="17" t="s">
        <v>848</v>
      </c>
      <c r="AF339" s="8"/>
      <c r="AG339" s="8"/>
      <c r="AH339" s="8"/>
      <c r="AI339" s="8"/>
    </row>
    <row r="340" spans="2:35" s="2" customFormat="1" ht="15" customHeight="1" x14ac:dyDescent="0.3">
      <c r="B340" s="4" t="s">
        <v>1165</v>
      </c>
      <c r="C340" s="11" t="s">
        <v>1529</v>
      </c>
      <c r="D340" s="5" t="s">
        <v>26</v>
      </c>
      <c r="E340" s="5" t="s">
        <v>861</v>
      </c>
      <c r="F340" s="75">
        <f t="shared" si="344"/>
        <v>1</v>
      </c>
      <c r="G340" s="4" t="s">
        <v>69</v>
      </c>
      <c r="H340" s="4" t="s">
        <v>70</v>
      </c>
      <c r="I340" s="4" t="s">
        <v>515</v>
      </c>
      <c r="J340" s="4" t="s">
        <v>940</v>
      </c>
      <c r="K340" s="4"/>
      <c r="L340" s="4"/>
      <c r="M340" s="4" t="s">
        <v>1166</v>
      </c>
      <c r="N340" s="11" t="s">
        <v>695</v>
      </c>
      <c r="O340" s="11" t="s">
        <v>695</v>
      </c>
      <c r="P340" s="4" t="s">
        <v>848</v>
      </c>
      <c r="Q340" s="4" t="s">
        <v>848</v>
      </c>
      <c r="R340" s="11" t="s">
        <v>695</v>
      </c>
      <c r="S340" s="11" t="s">
        <v>695</v>
      </c>
      <c r="T340" s="4" t="s">
        <v>848</v>
      </c>
      <c r="U340" s="4" t="s">
        <v>848</v>
      </c>
      <c r="V340" s="4">
        <f t="shared" si="354"/>
        <v>1</v>
      </c>
      <c r="W340" s="4">
        <f t="shared" si="355"/>
        <v>1</v>
      </c>
      <c r="X340" s="4">
        <f t="shared" si="356"/>
        <v>0</v>
      </c>
      <c r="Y340" s="4">
        <f t="shared" si="357"/>
        <v>0</v>
      </c>
      <c r="Z340" s="4">
        <f t="shared" si="358"/>
        <v>1</v>
      </c>
      <c r="AA340" s="4">
        <f t="shared" si="359"/>
        <v>1</v>
      </c>
      <c r="AB340" s="4">
        <f t="shared" si="360"/>
        <v>0</v>
      </c>
      <c r="AC340" s="4">
        <f t="shared" si="361"/>
        <v>0</v>
      </c>
      <c r="AD340" s="8"/>
      <c r="AE340" s="17" t="s">
        <v>848</v>
      </c>
      <c r="AF340" s="8"/>
      <c r="AG340" s="8"/>
      <c r="AH340" s="8"/>
      <c r="AI340" s="8"/>
    </row>
    <row r="341" spans="2:35" s="2" customFormat="1" ht="15" customHeight="1" x14ac:dyDescent="0.3">
      <c r="B341" s="4" t="s">
        <v>223</v>
      </c>
      <c r="C341" s="11" t="s">
        <v>1529</v>
      </c>
      <c r="D341" s="5" t="s">
        <v>26</v>
      </c>
      <c r="E341" s="5" t="s">
        <v>861</v>
      </c>
      <c r="F341" s="75">
        <f t="shared" si="344"/>
        <v>1</v>
      </c>
      <c r="G341" s="4" t="s">
        <v>288</v>
      </c>
      <c r="H341" s="4" t="s">
        <v>20</v>
      </c>
      <c r="I341" s="4" t="s">
        <v>515</v>
      </c>
      <c r="J341" s="4" t="s">
        <v>940</v>
      </c>
      <c r="K341" s="4"/>
      <c r="L341" s="4">
        <v>2015</v>
      </c>
      <c r="M341" s="4" t="s">
        <v>237</v>
      </c>
      <c r="N341" s="4" t="s">
        <v>848</v>
      </c>
      <c r="O341" s="4" t="s">
        <v>848</v>
      </c>
      <c r="P341" s="4" t="s">
        <v>848</v>
      </c>
      <c r="Q341" s="4" t="s">
        <v>848</v>
      </c>
      <c r="R341" s="4" t="s">
        <v>848</v>
      </c>
      <c r="S341" s="4" t="s">
        <v>848</v>
      </c>
      <c r="T341" s="4" t="s">
        <v>695</v>
      </c>
      <c r="U341" s="4" t="s">
        <v>848</v>
      </c>
      <c r="V341" s="4">
        <f t="shared" si="354"/>
        <v>0</v>
      </c>
      <c r="W341" s="4">
        <f t="shared" si="355"/>
        <v>0</v>
      </c>
      <c r="X341" s="4">
        <f t="shared" si="356"/>
        <v>0</v>
      </c>
      <c r="Y341" s="4">
        <f t="shared" si="357"/>
        <v>0</v>
      </c>
      <c r="Z341" s="4">
        <f t="shared" si="358"/>
        <v>0</v>
      </c>
      <c r="AA341" s="4">
        <f t="shared" si="359"/>
        <v>0</v>
      </c>
      <c r="AB341" s="4">
        <f t="shared" si="360"/>
        <v>1</v>
      </c>
      <c r="AC341" s="4">
        <f t="shared" si="361"/>
        <v>0</v>
      </c>
      <c r="AD341" s="8"/>
      <c r="AE341" s="17" t="s">
        <v>848</v>
      </c>
      <c r="AF341" s="8"/>
      <c r="AG341" s="8"/>
      <c r="AH341" s="8"/>
      <c r="AI341" s="8"/>
    </row>
    <row r="342" spans="2:35" s="2" customFormat="1" ht="15" customHeight="1" x14ac:dyDescent="0.3">
      <c r="B342" s="4" t="s">
        <v>762</v>
      </c>
      <c r="C342" s="11" t="s">
        <v>1529</v>
      </c>
      <c r="D342" s="5" t="s">
        <v>26</v>
      </c>
      <c r="E342" s="5" t="s">
        <v>861</v>
      </c>
      <c r="F342" s="75">
        <f t="shared" si="344"/>
        <v>1</v>
      </c>
      <c r="G342" s="11" t="s">
        <v>69</v>
      </c>
      <c r="H342" s="11" t="s">
        <v>66</v>
      </c>
      <c r="I342" s="4" t="s">
        <v>555</v>
      </c>
      <c r="J342" s="4"/>
      <c r="K342" s="4"/>
      <c r="L342" s="4"/>
      <c r="M342" s="4" t="s">
        <v>1134</v>
      </c>
      <c r="N342" s="4" t="s">
        <v>848</v>
      </c>
      <c r="O342" s="4" t="s">
        <v>848</v>
      </c>
      <c r="P342" s="4" t="s">
        <v>848</v>
      </c>
      <c r="Q342" s="4" t="s">
        <v>848</v>
      </c>
      <c r="R342" s="11" t="s">
        <v>695</v>
      </c>
      <c r="S342" s="4" t="s">
        <v>848</v>
      </c>
      <c r="T342" s="4" t="s">
        <v>848</v>
      </c>
      <c r="U342" s="4" t="s">
        <v>848</v>
      </c>
      <c r="V342" s="4">
        <f t="shared" si="354"/>
        <v>0</v>
      </c>
      <c r="W342" s="4">
        <f t="shared" si="355"/>
        <v>0</v>
      </c>
      <c r="X342" s="4">
        <f t="shared" si="356"/>
        <v>0</v>
      </c>
      <c r="Y342" s="4">
        <f t="shared" si="357"/>
        <v>0</v>
      </c>
      <c r="Z342" s="4">
        <f t="shared" si="358"/>
        <v>1</v>
      </c>
      <c r="AA342" s="4">
        <f t="shared" si="359"/>
        <v>0</v>
      </c>
      <c r="AB342" s="4">
        <f t="shared" si="360"/>
        <v>0</v>
      </c>
      <c r="AC342" s="4">
        <f t="shared" si="361"/>
        <v>0</v>
      </c>
      <c r="AD342" s="8"/>
      <c r="AE342" s="8" t="s">
        <v>879</v>
      </c>
      <c r="AF342" s="8"/>
      <c r="AG342" s="8"/>
      <c r="AH342" s="8"/>
      <c r="AI342" s="8"/>
    </row>
    <row r="343" spans="2:35" s="2" customFormat="1" ht="15" customHeight="1" x14ac:dyDescent="0.3">
      <c r="B343" s="4" t="s">
        <v>684</v>
      </c>
      <c r="C343" s="11" t="s">
        <v>1529</v>
      </c>
      <c r="D343" s="5" t="s">
        <v>26</v>
      </c>
      <c r="E343" s="5" t="s">
        <v>861</v>
      </c>
      <c r="F343" s="75">
        <f t="shared" si="344"/>
        <v>1</v>
      </c>
      <c r="G343" s="11" t="s">
        <v>119</v>
      </c>
      <c r="H343" s="11" t="s">
        <v>182</v>
      </c>
      <c r="I343" s="4" t="s">
        <v>556</v>
      </c>
      <c r="J343" s="4"/>
      <c r="K343" s="4"/>
      <c r="L343" s="22" t="s">
        <v>293</v>
      </c>
      <c r="M343" s="4" t="s">
        <v>1135</v>
      </c>
      <c r="N343" s="4" t="s">
        <v>848</v>
      </c>
      <c r="O343" s="4" t="s">
        <v>848</v>
      </c>
      <c r="P343" s="4" t="s">
        <v>848</v>
      </c>
      <c r="Q343" s="4" t="s">
        <v>848</v>
      </c>
      <c r="R343" s="4" t="s">
        <v>848</v>
      </c>
      <c r="S343" s="4" t="s">
        <v>848</v>
      </c>
      <c r="T343" s="4" t="s">
        <v>848</v>
      </c>
      <c r="U343" s="4" t="s">
        <v>848</v>
      </c>
      <c r="V343" s="4">
        <f t="shared" si="354"/>
        <v>0</v>
      </c>
      <c r="W343" s="4">
        <f t="shared" si="355"/>
        <v>0</v>
      </c>
      <c r="X343" s="4">
        <f t="shared" si="356"/>
        <v>0</v>
      </c>
      <c r="Y343" s="4">
        <f t="shared" si="357"/>
        <v>0</v>
      </c>
      <c r="Z343" s="4">
        <f t="shared" si="358"/>
        <v>0</v>
      </c>
      <c r="AA343" s="4">
        <f t="shared" si="359"/>
        <v>0</v>
      </c>
      <c r="AB343" s="4">
        <f t="shared" si="360"/>
        <v>0</v>
      </c>
      <c r="AC343" s="4">
        <f t="shared" si="361"/>
        <v>0</v>
      </c>
      <c r="AD343" s="8"/>
      <c r="AE343" s="8" t="s">
        <v>879</v>
      </c>
      <c r="AF343" s="8"/>
      <c r="AG343" s="8"/>
      <c r="AH343" s="8"/>
      <c r="AI343" s="8"/>
    </row>
    <row r="344" spans="2:35" s="2" customFormat="1" ht="15" customHeight="1" x14ac:dyDescent="0.3">
      <c r="B344" s="4" t="s">
        <v>773</v>
      </c>
      <c r="C344" s="11" t="s">
        <v>1529</v>
      </c>
      <c r="D344" s="5" t="s">
        <v>26</v>
      </c>
      <c r="E344" s="5" t="s">
        <v>861</v>
      </c>
      <c r="F344" s="75">
        <f t="shared" si="344"/>
        <v>1</v>
      </c>
      <c r="G344" s="11" t="s">
        <v>69</v>
      </c>
      <c r="H344" s="4" t="s">
        <v>70</v>
      </c>
      <c r="I344" s="4" t="s">
        <v>555</v>
      </c>
      <c r="J344" s="4"/>
      <c r="K344" s="4"/>
      <c r="L344" s="22">
        <v>2016</v>
      </c>
      <c r="M344" s="4" t="s">
        <v>1136</v>
      </c>
      <c r="N344" s="11" t="s">
        <v>695</v>
      </c>
      <c r="O344" s="4" t="s">
        <v>848</v>
      </c>
      <c r="P344" s="4" t="s">
        <v>848</v>
      </c>
      <c r="Q344" s="4" t="s">
        <v>848</v>
      </c>
      <c r="R344" s="11" t="s">
        <v>695</v>
      </c>
      <c r="S344" s="11" t="s">
        <v>695</v>
      </c>
      <c r="T344" s="4" t="s">
        <v>848</v>
      </c>
      <c r="U344" s="4" t="s">
        <v>848</v>
      </c>
      <c r="V344" s="4">
        <f t="shared" si="354"/>
        <v>1</v>
      </c>
      <c r="W344" s="4">
        <f t="shared" si="355"/>
        <v>0</v>
      </c>
      <c r="X344" s="4">
        <f t="shared" si="356"/>
        <v>0</v>
      </c>
      <c r="Y344" s="4">
        <f t="shared" si="357"/>
        <v>0</v>
      </c>
      <c r="Z344" s="4">
        <f t="shared" si="358"/>
        <v>1</v>
      </c>
      <c r="AA344" s="4">
        <f t="shared" si="359"/>
        <v>1</v>
      </c>
      <c r="AB344" s="4">
        <f t="shared" si="360"/>
        <v>0</v>
      </c>
      <c r="AC344" s="4">
        <f t="shared" si="361"/>
        <v>0</v>
      </c>
      <c r="AD344" s="8"/>
      <c r="AE344" s="8" t="s">
        <v>879</v>
      </c>
      <c r="AF344" s="8"/>
      <c r="AG344" s="8"/>
      <c r="AH344" s="8"/>
      <c r="AI344" s="8"/>
    </row>
    <row r="345" spans="2:35" s="2" customFormat="1" ht="15" customHeight="1" x14ac:dyDescent="0.3">
      <c r="B345" s="4" t="s">
        <v>685</v>
      </c>
      <c r="C345" s="11" t="s">
        <v>1529</v>
      </c>
      <c r="D345" s="5" t="s">
        <v>26</v>
      </c>
      <c r="E345" s="5" t="s">
        <v>861</v>
      </c>
      <c r="F345" s="75">
        <f t="shared" si="344"/>
        <v>1</v>
      </c>
      <c r="G345" s="11" t="s">
        <v>119</v>
      </c>
      <c r="H345" s="4" t="s">
        <v>120</v>
      </c>
      <c r="I345" s="4" t="s">
        <v>555</v>
      </c>
      <c r="J345" s="4"/>
      <c r="K345" s="4"/>
      <c r="L345" s="22"/>
      <c r="M345" s="4" t="s">
        <v>1138</v>
      </c>
      <c r="N345" s="4" t="s">
        <v>848</v>
      </c>
      <c r="O345" s="4" t="s">
        <v>848</v>
      </c>
      <c r="P345" s="4" t="s">
        <v>848</v>
      </c>
      <c r="Q345" s="4" t="s">
        <v>848</v>
      </c>
      <c r="R345" s="4" t="s">
        <v>848</v>
      </c>
      <c r="S345" s="4" t="s">
        <v>848</v>
      </c>
      <c r="T345" s="4" t="s">
        <v>848</v>
      </c>
      <c r="U345" s="4" t="s">
        <v>848</v>
      </c>
      <c r="V345" s="4">
        <f t="shared" si="354"/>
        <v>0</v>
      </c>
      <c r="W345" s="4">
        <f t="shared" si="355"/>
        <v>0</v>
      </c>
      <c r="X345" s="4">
        <f t="shared" si="356"/>
        <v>0</v>
      </c>
      <c r="Y345" s="4">
        <f t="shared" si="357"/>
        <v>0</v>
      </c>
      <c r="Z345" s="4">
        <f t="shared" si="358"/>
        <v>0</v>
      </c>
      <c r="AA345" s="4">
        <f t="shared" si="359"/>
        <v>0</v>
      </c>
      <c r="AB345" s="4">
        <f t="shared" si="360"/>
        <v>0</v>
      </c>
      <c r="AC345" s="4">
        <f t="shared" si="361"/>
        <v>0</v>
      </c>
      <c r="AD345" s="8"/>
      <c r="AE345" s="8" t="s">
        <v>879</v>
      </c>
      <c r="AF345" s="8"/>
      <c r="AG345" s="8"/>
      <c r="AH345" s="8"/>
      <c r="AI345" s="8"/>
    </row>
    <row r="346" spans="2:35" s="2" customFormat="1" ht="15" customHeight="1" x14ac:dyDescent="0.3">
      <c r="B346" s="4" t="s">
        <v>686</v>
      </c>
      <c r="C346" s="11" t="s">
        <v>1529</v>
      </c>
      <c r="D346" s="5" t="s">
        <v>26</v>
      </c>
      <c r="E346" s="5" t="s">
        <v>861</v>
      </c>
      <c r="F346" s="75">
        <f t="shared" si="344"/>
        <v>1</v>
      </c>
      <c r="G346" s="4" t="s">
        <v>142</v>
      </c>
      <c r="H346" s="4" t="s">
        <v>143</v>
      </c>
      <c r="I346" s="4" t="s">
        <v>555</v>
      </c>
      <c r="J346" s="4"/>
      <c r="K346" s="4"/>
      <c r="L346" s="22"/>
      <c r="M346" s="4" t="s">
        <v>1139</v>
      </c>
      <c r="N346" s="4" t="s">
        <v>848</v>
      </c>
      <c r="O346" s="4" t="s">
        <v>848</v>
      </c>
      <c r="P346" s="4" t="s">
        <v>848</v>
      </c>
      <c r="Q346" s="4" t="s">
        <v>848</v>
      </c>
      <c r="R346" s="4" t="s">
        <v>848</v>
      </c>
      <c r="S346" s="4" t="s">
        <v>848</v>
      </c>
      <c r="T346" s="4" t="s">
        <v>848</v>
      </c>
      <c r="U346" s="4" t="s">
        <v>848</v>
      </c>
      <c r="V346" s="4">
        <f t="shared" si="354"/>
        <v>0</v>
      </c>
      <c r="W346" s="4">
        <f t="shared" si="355"/>
        <v>0</v>
      </c>
      <c r="X346" s="4">
        <f t="shared" si="356"/>
        <v>0</v>
      </c>
      <c r="Y346" s="4">
        <f t="shared" si="357"/>
        <v>0</v>
      </c>
      <c r="Z346" s="4">
        <f t="shared" si="358"/>
        <v>0</v>
      </c>
      <c r="AA346" s="4">
        <f t="shared" si="359"/>
        <v>0</v>
      </c>
      <c r="AB346" s="4">
        <f t="shared" si="360"/>
        <v>0</v>
      </c>
      <c r="AC346" s="4">
        <f t="shared" si="361"/>
        <v>0</v>
      </c>
      <c r="AD346" s="8"/>
      <c r="AE346" s="8" t="s">
        <v>879</v>
      </c>
      <c r="AF346" s="8"/>
      <c r="AG346" s="8"/>
      <c r="AH346" s="8"/>
      <c r="AI346" s="8"/>
    </row>
    <row r="347" spans="2:35" s="2" customFormat="1" ht="15" customHeight="1" x14ac:dyDescent="0.3">
      <c r="B347" s="8" t="s">
        <v>28</v>
      </c>
      <c r="C347" s="11" t="s">
        <v>1529</v>
      </c>
      <c r="D347" s="5" t="s">
        <v>26</v>
      </c>
      <c r="E347" s="5" t="s">
        <v>861</v>
      </c>
      <c r="F347" s="75">
        <f t="shared" si="344"/>
        <v>1</v>
      </c>
      <c r="G347" s="4" t="s">
        <v>119</v>
      </c>
      <c r="H347" s="4" t="s">
        <v>120</v>
      </c>
      <c r="I347" s="4" t="s">
        <v>555</v>
      </c>
      <c r="J347" s="4"/>
      <c r="K347" s="4"/>
      <c r="L347" s="4">
        <v>2006</v>
      </c>
      <c r="M347" s="4" t="s">
        <v>154</v>
      </c>
      <c r="N347" s="4" t="s">
        <v>848</v>
      </c>
      <c r="O347" s="4" t="s">
        <v>848</v>
      </c>
      <c r="P347" s="4" t="s">
        <v>848</v>
      </c>
      <c r="Q347" s="4" t="s">
        <v>848</v>
      </c>
      <c r="R347" s="4" t="s">
        <v>848</v>
      </c>
      <c r="S347" s="4" t="s">
        <v>848</v>
      </c>
      <c r="T347" s="4" t="s">
        <v>848</v>
      </c>
      <c r="U347" s="4" t="s">
        <v>848</v>
      </c>
      <c r="V347" s="4">
        <f t="shared" si="354"/>
        <v>0</v>
      </c>
      <c r="W347" s="4">
        <f t="shared" si="355"/>
        <v>0</v>
      </c>
      <c r="X347" s="4">
        <f t="shared" si="356"/>
        <v>0</v>
      </c>
      <c r="Y347" s="4">
        <f t="shared" si="357"/>
        <v>0</v>
      </c>
      <c r="Z347" s="4">
        <f t="shared" si="358"/>
        <v>0</v>
      </c>
      <c r="AA347" s="4">
        <f t="shared" si="359"/>
        <v>0</v>
      </c>
      <c r="AB347" s="4">
        <f t="shared" si="360"/>
        <v>0</v>
      </c>
      <c r="AC347" s="4">
        <f t="shared" si="361"/>
        <v>0</v>
      </c>
      <c r="AD347" s="8"/>
      <c r="AE347" s="8" t="s">
        <v>879</v>
      </c>
      <c r="AF347" s="8"/>
      <c r="AG347" s="8"/>
      <c r="AH347" s="8"/>
      <c r="AI347" s="8"/>
    </row>
    <row r="348" spans="2:35" s="2" customFormat="1" ht="15" customHeight="1" x14ac:dyDescent="0.3">
      <c r="B348" s="8" t="s">
        <v>794</v>
      </c>
      <c r="C348" s="11" t="s">
        <v>1529</v>
      </c>
      <c r="D348" s="5" t="s">
        <v>26</v>
      </c>
      <c r="E348" s="5" t="s">
        <v>861</v>
      </c>
      <c r="F348" s="75">
        <f t="shared" si="344"/>
        <v>1</v>
      </c>
      <c r="G348" s="4" t="s">
        <v>69</v>
      </c>
      <c r="H348" s="4" t="s">
        <v>70</v>
      </c>
      <c r="I348" s="4" t="s">
        <v>556</v>
      </c>
      <c r="J348" s="4"/>
      <c r="K348" s="4"/>
      <c r="L348" s="4">
        <v>2003</v>
      </c>
      <c r="M348" s="4" t="s">
        <v>1121</v>
      </c>
      <c r="N348" s="4" t="s">
        <v>848</v>
      </c>
      <c r="O348" s="4" t="s">
        <v>848</v>
      </c>
      <c r="P348" s="4" t="s">
        <v>848</v>
      </c>
      <c r="Q348" s="4" t="s">
        <v>848</v>
      </c>
      <c r="R348" s="4" t="s">
        <v>848</v>
      </c>
      <c r="S348" s="4" t="s">
        <v>695</v>
      </c>
      <c r="T348" s="4" t="s">
        <v>848</v>
      </c>
      <c r="U348" s="4" t="s">
        <v>848</v>
      </c>
      <c r="V348" s="4">
        <f t="shared" si="354"/>
        <v>0</v>
      </c>
      <c r="W348" s="4">
        <f t="shared" si="355"/>
        <v>0</v>
      </c>
      <c r="X348" s="4">
        <f t="shared" si="356"/>
        <v>0</v>
      </c>
      <c r="Y348" s="4">
        <f t="shared" si="357"/>
        <v>0</v>
      </c>
      <c r="Z348" s="4">
        <f t="shared" si="358"/>
        <v>0</v>
      </c>
      <c r="AA348" s="4">
        <f t="shared" si="359"/>
        <v>1</v>
      </c>
      <c r="AB348" s="4">
        <f t="shared" si="360"/>
        <v>0</v>
      </c>
      <c r="AC348" s="4">
        <f t="shared" si="361"/>
        <v>0</v>
      </c>
      <c r="AD348" s="8"/>
      <c r="AE348" s="8" t="s">
        <v>879</v>
      </c>
      <c r="AF348" s="8"/>
      <c r="AG348" s="8"/>
      <c r="AH348" s="8"/>
      <c r="AI348" s="8"/>
    </row>
    <row r="349" spans="2:35" s="2" customFormat="1" ht="15" customHeight="1" x14ac:dyDescent="0.3">
      <c r="B349" s="8" t="s">
        <v>1417</v>
      </c>
      <c r="C349" s="11" t="s">
        <v>1529</v>
      </c>
      <c r="D349" s="5" t="s">
        <v>26</v>
      </c>
      <c r="E349" s="5" t="s">
        <v>861</v>
      </c>
      <c r="F349" s="75">
        <f t="shared" si="344"/>
        <v>1</v>
      </c>
      <c r="G349" s="4" t="s">
        <v>123</v>
      </c>
      <c r="H349" s="13" t="s">
        <v>1476</v>
      </c>
      <c r="I349" s="4" t="s">
        <v>641</v>
      </c>
      <c r="J349" s="4"/>
      <c r="K349" s="4"/>
      <c r="L349" s="4"/>
      <c r="M349" s="4" t="s">
        <v>910</v>
      </c>
      <c r="N349" s="4" t="s">
        <v>848</v>
      </c>
      <c r="O349" s="4" t="s">
        <v>848</v>
      </c>
      <c r="P349" s="4" t="s">
        <v>848</v>
      </c>
      <c r="Q349" s="4" t="s">
        <v>848</v>
      </c>
      <c r="R349" s="4" t="s">
        <v>848</v>
      </c>
      <c r="S349" s="4" t="s">
        <v>848</v>
      </c>
      <c r="T349" s="4" t="s">
        <v>848</v>
      </c>
      <c r="U349" s="4" t="s">
        <v>848</v>
      </c>
      <c r="V349" s="4">
        <f t="shared" si="354"/>
        <v>0</v>
      </c>
      <c r="W349" s="4">
        <f t="shared" si="355"/>
        <v>0</v>
      </c>
      <c r="X349" s="4">
        <f t="shared" si="356"/>
        <v>0</v>
      </c>
      <c r="Y349" s="4">
        <f t="shared" si="357"/>
        <v>0</v>
      </c>
      <c r="Z349" s="4">
        <f t="shared" si="358"/>
        <v>0</v>
      </c>
      <c r="AA349" s="4">
        <f t="shared" si="359"/>
        <v>0</v>
      </c>
      <c r="AB349" s="4">
        <f t="shared" si="360"/>
        <v>0</v>
      </c>
      <c r="AC349" s="4">
        <f t="shared" si="361"/>
        <v>0</v>
      </c>
      <c r="AD349" s="8"/>
      <c r="AE349" s="8" t="s">
        <v>879</v>
      </c>
      <c r="AF349" s="8"/>
      <c r="AG349" s="8"/>
      <c r="AH349" s="8" t="s">
        <v>1418</v>
      </c>
      <c r="AI349" s="8"/>
    </row>
    <row r="350" spans="2:35" s="2" customFormat="1" ht="15" customHeight="1" x14ac:dyDescent="0.3">
      <c r="B350" s="8" t="s">
        <v>814</v>
      </c>
      <c r="C350" s="11" t="s">
        <v>1529</v>
      </c>
      <c r="D350" s="5" t="s">
        <v>26</v>
      </c>
      <c r="E350" s="5" t="s">
        <v>861</v>
      </c>
      <c r="F350" s="75">
        <f t="shared" si="344"/>
        <v>1</v>
      </c>
      <c r="G350" s="4" t="s">
        <v>1115</v>
      </c>
      <c r="H350" s="4" t="s">
        <v>1114</v>
      </c>
      <c r="I350" s="11" t="s">
        <v>1116</v>
      </c>
      <c r="J350" s="4"/>
      <c r="K350" s="4"/>
      <c r="L350" s="4"/>
      <c r="M350" s="4" t="s">
        <v>815</v>
      </c>
      <c r="N350" s="4" t="s">
        <v>848</v>
      </c>
      <c r="O350" s="4" t="s">
        <v>848</v>
      </c>
      <c r="P350" s="4" t="s">
        <v>848</v>
      </c>
      <c r="Q350" s="4" t="s">
        <v>848</v>
      </c>
      <c r="R350" s="4" t="s">
        <v>848</v>
      </c>
      <c r="S350" s="4" t="s">
        <v>848</v>
      </c>
      <c r="T350" s="4" t="s">
        <v>848</v>
      </c>
      <c r="U350" s="4" t="s">
        <v>848</v>
      </c>
      <c r="V350" s="4">
        <f t="shared" si="354"/>
        <v>0</v>
      </c>
      <c r="W350" s="4">
        <f t="shared" si="355"/>
        <v>0</v>
      </c>
      <c r="X350" s="4">
        <f t="shared" si="356"/>
        <v>0</v>
      </c>
      <c r="Y350" s="4">
        <f t="shared" si="357"/>
        <v>0</v>
      </c>
      <c r="Z350" s="4">
        <f t="shared" si="358"/>
        <v>0</v>
      </c>
      <c r="AA350" s="4">
        <f t="shared" si="359"/>
        <v>0</v>
      </c>
      <c r="AB350" s="4">
        <f t="shared" si="360"/>
        <v>0</v>
      </c>
      <c r="AC350" s="4">
        <f t="shared" si="361"/>
        <v>0</v>
      </c>
      <c r="AD350" s="8"/>
      <c r="AE350" s="8" t="s">
        <v>879</v>
      </c>
      <c r="AF350" s="8"/>
      <c r="AG350" s="8"/>
      <c r="AH350" s="8"/>
      <c r="AI350" s="8"/>
    </row>
    <row r="351" spans="2:35" s="2" customFormat="1" ht="15" customHeight="1" x14ac:dyDescent="0.3">
      <c r="B351" s="8" t="s">
        <v>777</v>
      </c>
      <c r="C351" s="11" t="s">
        <v>1529</v>
      </c>
      <c r="D351" s="5" t="s">
        <v>26</v>
      </c>
      <c r="E351" s="5" t="s">
        <v>861</v>
      </c>
      <c r="F351" s="75">
        <f t="shared" si="344"/>
        <v>1</v>
      </c>
      <c r="G351" s="4" t="s">
        <v>288</v>
      </c>
      <c r="H351" s="11" t="s">
        <v>67</v>
      </c>
      <c r="I351" s="4" t="s">
        <v>555</v>
      </c>
      <c r="J351" s="4"/>
      <c r="K351" s="4"/>
      <c r="L351" s="4"/>
      <c r="M351" s="4" t="s">
        <v>1120</v>
      </c>
      <c r="N351" s="11" t="s">
        <v>695</v>
      </c>
      <c r="O351" s="4" t="s">
        <v>848</v>
      </c>
      <c r="P351" s="11" t="s">
        <v>695</v>
      </c>
      <c r="Q351" s="4" t="s">
        <v>848</v>
      </c>
      <c r="R351" s="11" t="s">
        <v>695</v>
      </c>
      <c r="S351" s="11" t="s">
        <v>695</v>
      </c>
      <c r="T351" s="4" t="s">
        <v>848</v>
      </c>
      <c r="U351" s="4" t="s">
        <v>848</v>
      </c>
      <c r="V351" s="4">
        <f t="shared" si="354"/>
        <v>1</v>
      </c>
      <c r="W351" s="4">
        <f t="shared" si="355"/>
        <v>0</v>
      </c>
      <c r="X351" s="4">
        <f t="shared" si="356"/>
        <v>1</v>
      </c>
      <c r="Y351" s="4">
        <f t="shared" si="357"/>
        <v>0</v>
      </c>
      <c r="Z351" s="4">
        <f t="shared" si="358"/>
        <v>1</v>
      </c>
      <c r="AA351" s="4">
        <f t="shared" si="359"/>
        <v>1</v>
      </c>
      <c r="AB351" s="4">
        <f t="shared" si="360"/>
        <v>0</v>
      </c>
      <c r="AC351" s="4">
        <f t="shared" si="361"/>
        <v>0</v>
      </c>
      <c r="AD351" s="8"/>
      <c r="AE351" s="8" t="s">
        <v>695</v>
      </c>
      <c r="AF351" s="8"/>
      <c r="AG351" s="8"/>
      <c r="AH351" s="8"/>
      <c r="AI351" s="8"/>
    </row>
    <row r="352" spans="2:35" s="2" customFormat="1" ht="15" customHeight="1" x14ac:dyDescent="0.3">
      <c r="B352" s="17" t="s">
        <v>496</v>
      </c>
      <c r="C352" s="11" t="s">
        <v>1529</v>
      </c>
      <c r="D352" s="12" t="s">
        <v>26</v>
      </c>
      <c r="E352" s="12" t="s">
        <v>861</v>
      </c>
      <c r="F352" s="75">
        <f t="shared" si="344"/>
        <v>1</v>
      </c>
      <c r="G352" s="11" t="s">
        <v>119</v>
      </c>
      <c r="H352" s="11" t="s">
        <v>120</v>
      </c>
      <c r="I352" s="11" t="s">
        <v>556</v>
      </c>
      <c r="J352" s="11"/>
      <c r="K352" s="11"/>
      <c r="L352" s="11"/>
      <c r="M352" s="11" t="s">
        <v>495</v>
      </c>
      <c r="N352" s="4" t="s">
        <v>848</v>
      </c>
      <c r="O352" s="4" t="s">
        <v>848</v>
      </c>
      <c r="P352" s="4" t="s">
        <v>848</v>
      </c>
      <c r="Q352" s="4" t="s">
        <v>848</v>
      </c>
      <c r="R352" s="4" t="s">
        <v>848</v>
      </c>
      <c r="S352" s="4" t="s">
        <v>848</v>
      </c>
      <c r="T352" s="4" t="s">
        <v>848</v>
      </c>
      <c r="U352" s="4" t="s">
        <v>848</v>
      </c>
      <c r="V352" s="11">
        <f t="shared" si="354"/>
        <v>0</v>
      </c>
      <c r="W352" s="11">
        <f t="shared" si="355"/>
        <v>0</v>
      </c>
      <c r="X352" s="11">
        <f t="shared" si="356"/>
        <v>0</v>
      </c>
      <c r="Y352" s="11">
        <f t="shared" si="357"/>
        <v>0</v>
      </c>
      <c r="Z352" s="11">
        <f t="shared" si="358"/>
        <v>0</v>
      </c>
      <c r="AA352" s="11">
        <f t="shared" si="359"/>
        <v>0</v>
      </c>
      <c r="AB352" s="11">
        <f t="shared" si="360"/>
        <v>0</v>
      </c>
      <c r="AC352" s="11">
        <f t="shared" si="361"/>
        <v>0</v>
      </c>
      <c r="AD352" s="8"/>
      <c r="AE352" s="8" t="s">
        <v>879</v>
      </c>
      <c r="AF352" s="17"/>
      <c r="AG352" s="17"/>
      <c r="AH352" s="17"/>
      <c r="AI352" s="17"/>
    </row>
    <row r="353" spans="2:35" s="2" customFormat="1" ht="15" customHeight="1" x14ac:dyDescent="0.3">
      <c r="B353" s="4" t="s">
        <v>687</v>
      </c>
      <c r="C353" s="11" t="s">
        <v>1529</v>
      </c>
      <c r="D353" s="12" t="s">
        <v>26</v>
      </c>
      <c r="E353" s="5" t="s">
        <v>861</v>
      </c>
      <c r="F353" s="75">
        <f t="shared" si="344"/>
        <v>1</v>
      </c>
      <c r="G353" s="4" t="s">
        <v>142</v>
      </c>
      <c r="H353" s="4" t="s">
        <v>143</v>
      </c>
      <c r="I353" s="4" t="s">
        <v>555</v>
      </c>
      <c r="J353" s="4"/>
      <c r="K353" s="4"/>
      <c r="L353" s="22"/>
      <c r="M353" s="4" t="s">
        <v>1137</v>
      </c>
      <c r="N353" s="4" t="s">
        <v>848</v>
      </c>
      <c r="O353" s="4" t="s">
        <v>848</v>
      </c>
      <c r="P353" s="4" t="s">
        <v>848</v>
      </c>
      <c r="Q353" s="4" t="s">
        <v>848</v>
      </c>
      <c r="R353" s="4" t="s">
        <v>848</v>
      </c>
      <c r="S353" s="4" t="s">
        <v>848</v>
      </c>
      <c r="T353" s="4" t="s">
        <v>695</v>
      </c>
      <c r="U353" s="4" t="s">
        <v>848</v>
      </c>
      <c r="V353" s="4">
        <f t="shared" si="354"/>
        <v>0</v>
      </c>
      <c r="W353" s="4">
        <f t="shared" si="355"/>
        <v>0</v>
      </c>
      <c r="X353" s="4">
        <f t="shared" si="356"/>
        <v>0</v>
      </c>
      <c r="Y353" s="4">
        <f t="shared" si="357"/>
        <v>0</v>
      </c>
      <c r="Z353" s="4">
        <f t="shared" si="358"/>
        <v>0</v>
      </c>
      <c r="AA353" s="4">
        <f t="shared" si="359"/>
        <v>0</v>
      </c>
      <c r="AB353" s="4">
        <f t="shared" si="360"/>
        <v>1</v>
      </c>
      <c r="AC353" s="4">
        <f t="shared" si="361"/>
        <v>0</v>
      </c>
      <c r="AD353" s="8"/>
      <c r="AE353" s="8" t="s">
        <v>879</v>
      </c>
      <c r="AF353" s="8"/>
      <c r="AG353" s="8"/>
      <c r="AH353" s="8"/>
      <c r="AI353" s="8"/>
    </row>
    <row r="354" spans="2:35" s="2" customFormat="1" ht="15" customHeight="1" x14ac:dyDescent="0.3">
      <c r="B354" s="4" t="s">
        <v>766</v>
      </c>
      <c r="C354" s="11" t="s">
        <v>1529</v>
      </c>
      <c r="D354" s="12" t="s">
        <v>26</v>
      </c>
      <c r="E354" s="5" t="s">
        <v>861</v>
      </c>
      <c r="F354" s="75">
        <f t="shared" si="344"/>
        <v>1</v>
      </c>
      <c r="G354" s="4" t="s">
        <v>69</v>
      </c>
      <c r="H354" s="14" t="s">
        <v>1146</v>
      </c>
      <c r="I354" s="4" t="s">
        <v>555</v>
      </c>
      <c r="J354" s="4"/>
      <c r="K354" s="4"/>
      <c r="L354" s="22"/>
      <c r="M354" s="4" t="s">
        <v>1140</v>
      </c>
      <c r="N354" s="4" t="s">
        <v>848</v>
      </c>
      <c r="O354" s="4" t="s">
        <v>848</v>
      </c>
      <c r="P354" s="4" t="s">
        <v>848</v>
      </c>
      <c r="Q354" s="4" t="s">
        <v>848</v>
      </c>
      <c r="R354" s="4" t="s">
        <v>695</v>
      </c>
      <c r="S354" s="4" t="s">
        <v>695</v>
      </c>
      <c r="T354" s="4" t="s">
        <v>848</v>
      </c>
      <c r="U354" s="4" t="s">
        <v>848</v>
      </c>
      <c r="V354" s="4">
        <f t="shared" si="354"/>
        <v>0</v>
      </c>
      <c r="W354" s="4">
        <f t="shared" si="355"/>
        <v>0</v>
      </c>
      <c r="X354" s="4">
        <f t="shared" si="356"/>
        <v>0</v>
      </c>
      <c r="Y354" s="4">
        <f t="shared" si="357"/>
        <v>0</v>
      </c>
      <c r="Z354" s="4">
        <f t="shared" si="358"/>
        <v>1</v>
      </c>
      <c r="AA354" s="4">
        <f t="shared" si="359"/>
        <v>1</v>
      </c>
      <c r="AB354" s="4">
        <f t="shared" si="360"/>
        <v>0</v>
      </c>
      <c r="AC354" s="4">
        <f t="shared" si="361"/>
        <v>0</v>
      </c>
      <c r="AD354" s="8"/>
      <c r="AE354" s="8" t="s">
        <v>879</v>
      </c>
      <c r="AF354" s="8"/>
      <c r="AG354" s="8"/>
      <c r="AH354" s="8"/>
      <c r="AI354" s="8"/>
    </row>
    <row r="355" spans="2:35" s="2" customFormat="1" ht="15" customHeight="1" x14ac:dyDescent="0.3">
      <c r="B355" s="4" t="s">
        <v>740</v>
      </c>
      <c r="C355" s="11" t="s">
        <v>1529</v>
      </c>
      <c r="D355" s="12" t="s">
        <v>26</v>
      </c>
      <c r="E355" s="5" t="s">
        <v>861</v>
      </c>
      <c r="F355" s="75">
        <f t="shared" si="344"/>
        <v>1</v>
      </c>
      <c r="G355" s="4" t="s">
        <v>69</v>
      </c>
      <c r="H355" s="4" t="s">
        <v>1146</v>
      </c>
      <c r="I355" s="4" t="s">
        <v>555</v>
      </c>
      <c r="J355" s="4"/>
      <c r="K355" s="4"/>
      <c r="L355" s="22"/>
      <c r="M355" s="4" t="s">
        <v>1148</v>
      </c>
      <c r="N355" s="4" t="s">
        <v>848</v>
      </c>
      <c r="O355" s="4" t="s">
        <v>848</v>
      </c>
      <c r="P355" s="4" t="s">
        <v>848</v>
      </c>
      <c r="Q355" s="4" t="s">
        <v>848</v>
      </c>
      <c r="R355" s="4" t="s">
        <v>848</v>
      </c>
      <c r="S355" s="4" t="s">
        <v>848</v>
      </c>
      <c r="T355" s="4" t="s">
        <v>848</v>
      </c>
      <c r="U355" s="4" t="s">
        <v>848</v>
      </c>
      <c r="V355" s="4">
        <f t="shared" si="354"/>
        <v>0</v>
      </c>
      <c r="W355" s="4">
        <f t="shared" si="355"/>
        <v>0</v>
      </c>
      <c r="X355" s="4">
        <f t="shared" si="356"/>
        <v>0</v>
      </c>
      <c r="Y355" s="4">
        <f t="shared" si="357"/>
        <v>0</v>
      </c>
      <c r="Z355" s="4">
        <f t="shared" si="358"/>
        <v>0</v>
      </c>
      <c r="AA355" s="4">
        <f t="shared" si="359"/>
        <v>0</v>
      </c>
      <c r="AB355" s="4">
        <f t="shared" si="360"/>
        <v>0</v>
      </c>
      <c r="AC355" s="4">
        <f t="shared" si="361"/>
        <v>0</v>
      </c>
      <c r="AD355" s="8"/>
      <c r="AE355" s="8" t="s">
        <v>879</v>
      </c>
      <c r="AF355" s="8"/>
      <c r="AG355" s="8"/>
      <c r="AH355" s="8"/>
      <c r="AI355" s="8"/>
    </row>
    <row r="356" spans="2:35" s="2" customFormat="1" ht="15" customHeight="1" x14ac:dyDescent="0.3">
      <c r="B356" s="8" t="s">
        <v>10</v>
      </c>
      <c r="C356" s="11" t="s">
        <v>1529</v>
      </c>
      <c r="D356" s="5" t="s">
        <v>26</v>
      </c>
      <c r="E356" s="5" t="s">
        <v>861</v>
      </c>
      <c r="F356" s="75">
        <f t="shared" si="344"/>
        <v>1</v>
      </c>
      <c r="G356" s="6" t="s">
        <v>19</v>
      </c>
      <c r="H356" s="4" t="s">
        <v>48</v>
      </c>
      <c r="I356" s="11" t="s">
        <v>1116</v>
      </c>
      <c r="J356" s="4"/>
      <c r="K356" s="4"/>
      <c r="L356" s="4">
        <v>2005</v>
      </c>
      <c r="M356" s="4" t="s">
        <v>155</v>
      </c>
      <c r="N356" s="4" t="s">
        <v>848</v>
      </c>
      <c r="O356" s="4" t="s">
        <v>848</v>
      </c>
      <c r="P356" s="4" t="s">
        <v>848</v>
      </c>
      <c r="Q356" s="4" t="s">
        <v>848</v>
      </c>
      <c r="R356" s="4" t="s">
        <v>848</v>
      </c>
      <c r="S356" s="4" t="s">
        <v>848</v>
      </c>
      <c r="T356" s="4" t="s">
        <v>848</v>
      </c>
      <c r="U356" s="4" t="s">
        <v>848</v>
      </c>
      <c r="V356" s="4">
        <f t="shared" si="354"/>
        <v>0</v>
      </c>
      <c r="W356" s="4">
        <f t="shared" si="355"/>
        <v>0</v>
      </c>
      <c r="X356" s="4">
        <f t="shared" si="356"/>
        <v>0</v>
      </c>
      <c r="Y356" s="4">
        <f t="shared" si="357"/>
        <v>0</v>
      </c>
      <c r="Z356" s="4">
        <f t="shared" si="358"/>
        <v>0</v>
      </c>
      <c r="AA356" s="4">
        <f t="shared" si="359"/>
        <v>0</v>
      </c>
      <c r="AB356" s="4">
        <f t="shared" si="360"/>
        <v>0</v>
      </c>
      <c r="AC356" s="4">
        <f t="shared" si="361"/>
        <v>0</v>
      </c>
      <c r="AD356" s="8"/>
      <c r="AE356" s="8" t="s">
        <v>879</v>
      </c>
      <c r="AF356" s="8"/>
      <c r="AG356" s="8"/>
      <c r="AH356" s="8"/>
      <c r="AI356" s="8"/>
    </row>
    <row r="357" spans="2:35" s="2" customFormat="1" ht="15" customHeight="1" x14ac:dyDescent="0.3">
      <c r="B357" s="4" t="s">
        <v>1147</v>
      </c>
      <c r="C357" s="11" t="s">
        <v>1529</v>
      </c>
      <c r="D357" s="5" t="s">
        <v>26</v>
      </c>
      <c r="E357" s="5" t="s">
        <v>861</v>
      </c>
      <c r="F357" s="75">
        <f t="shared" si="344"/>
        <v>1</v>
      </c>
      <c r="G357" s="4" t="s">
        <v>119</v>
      </c>
      <c r="H357" s="4" t="s">
        <v>72</v>
      </c>
      <c r="I357" s="4" t="s">
        <v>555</v>
      </c>
      <c r="J357" s="4"/>
      <c r="K357" s="4"/>
      <c r="L357" s="22"/>
      <c r="M357" s="4" t="s">
        <v>1149</v>
      </c>
      <c r="N357" s="4" t="s">
        <v>848</v>
      </c>
      <c r="O357" s="4" t="s">
        <v>848</v>
      </c>
      <c r="P357" s="4" t="s">
        <v>848</v>
      </c>
      <c r="Q357" s="4" t="s">
        <v>848</v>
      </c>
      <c r="R357" s="4" t="s">
        <v>848</v>
      </c>
      <c r="S357" s="4" t="s">
        <v>848</v>
      </c>
      <c r="T357" s="4" t="s">
        <v>848</v>
      </c>
      <c r="U357" s="4" t="s">
        <v>848</v>
      </c>
      <c r="V357" s="4">
        <f t="shared" si="354"/>
        <v>0</v>
      </c>
      <c r="W357" s="4">
        <f t="shared" si="355"/>
        <v>0</v>
      </c>
      <c r="X357" s="4">
        <f t="shared" si="356"/>
        <v>0</v>
      </c>
      <c r="Y357" s="4">
        <f t="shared" si="357"/>
        <v>0</v>
      </c>
      <c r="Z357" s="4">
        <f t="shared" si="358"/>
        <v>0</v>
      </c>
      <c r="AA357" s="4">
        <f t="shared" si="359"/>
        <v>0</v>
      </c>
      <c r="AB357" s="4">
        <f t="shared" si="360"/>
        <v>0</v>
      </c>
      <c r="AC357" s="4">
        <f t="shared" si="361"/>
        <v>0</v>
      </c>
      <c r="AD357" s="8"/>
      <c r="AE357" s="8" t="s">
        <v>879</v>
      </c>
      <c r="AF357" s="8"/>
      <c r="AG357" s="8"/>
      <c r="AH357" s="8"/>
      <c r="AI357" s="8"/>
    </row>
    <row r="358" spans="2:35" s="2" customFormat="1" ht="15" customHeight="1" x14ac:dyDescent="0.3">
      <c r="B358" s="4" t="s">
        <v>224</v>
      </c>
      <c r="C358" s="11" t="s">
        <v>1529</v>
      </c>
      <c r="D358" s="5" t="s">
        <v>26</v>
      </c>
      <c r="E358" s="5" t="s">
        <v>861</v>
      </c>
      <c r="F358" s="75">
        <f t="shared" si="344"/>
        <v>1</v>
      </c>
      <c r="G358" s="4" t="s">
        <v>69</v>
      </c>
      <c r="H358" s="4" t="s">
        <v>70</v>
      </c>
      <c r="I358" s="4" t="s">
        <v>555</v>
      </c>
      <c r="J358" s="4"/>
      <c r="K358" s="4"/>
      <c r="L358" s="4">
        <v>2015</v>
      </c>
      <c r="M358" s="4" t="s">
        <v>238</v>
      </c>
      <c r="N358" s="4" t="s">
        <v>848</v>
      </c>
      <c r="O358" s="11" t="s">
        <v>695</v>
      </c>
      <c r="P358" s="11" t="s">
        <v>695</v>
      </c>
      <c r="Q358" s="4" t="s">
        <v>848</v>
      </c>
      <c r="R358" s="11" t="s">
        <v>695</v>
      </c>
      <c r="S358" s="11" t="s">
        <v>695</v>
      </c>
      <c r="T358" s="4" t="s">
        <v>848</v>
      </c>
      <c r="U358" s="4" t="s">
        <v>848</v>
      </c>
      <c r="V358" s="4">
        <f t="shared" si="354"/>
        <v>0</v>
      </c>
      <c r="W358" s="4">
        <f t="shared" si="355"/>
        <v>1</v>
      </c>
      <c r="X358" s="4">
        <f t="shared" si="356"/>
        <v>1</v>
      </c>
      <c r="Y358" s="4">
        <f t="shared" si="357"/>
        <v>0</v>
      </c>
      <c r="Z358" s="4">
        <f t="shared" si="358"/>
        <v>1</v>
      </c>
      <c r="AA358" s="4">
        <f t="shared" si="359"/>
        <v>1</v>
      </c>
      <c r="AB358" s="4">
        <f t="shared" si="360"/>
        <v>0</v>
      </c>
      <c r="AC358" s="4">
        <f t="shared" si="361"/>
        <v>0</v>
      </c>
      <c r="AD358" s="8" t="s">
        <v>1093</v>
      </c>
      <c r="AE358" s="8" t="s">
        <v>848</v>
      </c>
      <c r="AF358" s="8"/>
      <c r="AG358" s="8"/>
      <c r="AH358" s="8"/>
      <c r="AI358" s="8"/>
    </row>
    <row r="359" spans="2:35" s="2" customFormat="1" ht="15" customHeight="1" x14ac:dyDescent="0.3">
      <c r="B359" s="11" t="s">
        <v>1439</v>
      </c>
      <c r="C359" s="11" t="s">
        <v>1529</v>
      </c>
      <c r="D359" s="12" t="s">
        <v>26</v>
      </c>
      <c r="E359" s="12" t="s">
        <v>861</v>
      </c>
      <c r="F359" s="75">
        <f t="shared" si="344"/>
        <v>1</v>
      </c>
      <c r="G359" s="11" t="s">
        <v>69</v>
      </c>
      <c r="H359" s="11" t="s">
        <v>121</v>
      </c>
      <c r="I359" s="11" t="s">
        <v>555</v>
      </c>
      <c r="J359" s="11"/>
      <c r="K359" s="11"/>
      <c r="L359" s="11">
        <v>2017</v>
      </c>
      <c r="M359" s="11" t="s">
        <v>1440</v>
      </c>
      <c r="N359" s="4" t="s">
        <v>848</v>
      </c>
      <c r="O359" s="4" t="s">
        <v>848</v>
      </c>
      <c r="P359" s="4" t="s">
        <v>848</v>
      </c>
      <c r="Q359" s="4" t="s">
        <v>848</v>
      </c>
      <c r="R359" s="11" t="s">
        <v>695</v>
      </c>
      <c r="S359" s="11" t="s">
        <v>695</v>
      </c>
      <c r="T359" s="4" t="s">
        <v>848</v>
      </c>
      <c r="U359" s="4" t="s">
        <v>848</v>
      </c>
      <c r="V359" s="4">
        <f t="shared" ref="V359" si="380">IF(N359="Yes",1,0)</f>
        <v>0</v>
      </c>
      <c r="W359" s="4">
        <f t="shared" ref="W359" si="381">IF(O359="Yes",1,0)</f>
        <v>0</v>
      </c>
      <c r="X359" s="4">
        <f t="shared" ref="X359" si="382">IF(P359="Yes",1,0)</f>
        <v>0</v>
      </c>
      <c r="Y359" s="4">
        <f t="shared" ref="Y359" si="383">IF(Q359="Yes",1,0)</f>
        <v>0</v>
      </c>
      <c r="Z359" s="4">
        <f t="shared" ref="Z359" si="384">IF(R359="Yes",1,0)</f>
        <v>1</v>
      </c>
      <c r="AA359" s="4">
        <f t="shared" ref="AA359" si="385">IF(S359="Yes",1,0)</f>
        <v>1</v>
      </c>
      <c r="AB359" s="4">
        <f t="shared" ref="AB359" si="386">IF(T359="Yes",1,0)</f>
        <v>0</v>
      </c>
      <c r="AC359" s="4">
        <f t="shared" ref="AC359" si="387">IF(U359="Yes",1,0)</f>
        <v>0</v>
      </c>
      <c r="AD359" s="17"/>
      <c r="AE359" s="8" t="s">
        <v>695</v>
      </c>
      <c r="AF359" s="8"/>
      <c r="AG359" s="8"/>
      <c r="AH359" s="8"/>
      <c r="AI359" s="8"/>
    </row>
    <row r="360" spans="2:35" s="2" customFormat="1" ht="15" customHeight="1" x14ac:dyDescent="0.3">
      <c r="B360" s="4" t="s">
        <v>763</v>
      </c>
      <c r="C360" s="11" t="s">
        <v>1529</v>
      </c>
      <c r="D360" s="5" t="s">
        <v>26</v>
      </c>
      <c r="E360" s="5" t="s">
        <v>861</v>
      </c>
      <c r="F360" s="75">
        <f t="shared" si="344"/>
        <v>1</v>
      </c>
      <c r="G360" s="4" t="s">
        <v>69</v>
      </c>
      <c r="H360" s="4" t="s">
        <v>70</v>
      </c>
      <c r="I360" s="4" t="s">
        <v>555</v>
      </c>
      <c r="J360" s="4"/>
      <c r="K360" s="4"/>
      <c r="L360" s="4"/>
      <c r="M360" s="4" t="s">
        <v>1141</v>
      </c>
      <c r="N360" s="4" t="s">
        <v>848</v>
      </c>
      <c r="O360" s="11" t="s">
        <v>695</v>
      </c>
      <c r="P360" s="4" t="s">
        <v>848</v>
      </c>
      <c r="Q360" s="4" t="s">
        <v>848</v>
      </c>
      <c r="R360" s="11" t="s">
        <v>695</v>
      </c>
      <c r="S360" s="11" t="s">
        <v>695</v>
      </c>
      <c r="T360" s="4" t="s">
        <v>848</v>
      </c>
      <c r="U360" s="4" t="s">
        <v>848</v>
      </c>
      <c r="V360" s="4">
        <f t="shared" ref="V360:V368" si="388">IF(N360="Yes",1,0)</f>
        <v>0</v>
      </c>
      <c r="W360" s="4">
        <f t="shared" ref="W360:W368" si="389">IF(O360="Yes",1,0)</f>
        <v>1</v>
      </c>
      <c r="X360" s="4">
        <f t="shared" ref="X360:X368" si="390">IF(P360="Yes",1,0)</f>
        <v>0</v>
      </c>
      <c r="Y360" s="4">
        <f t="shared" ref="Y360:Y368" si="391">IF(Q360="Yes",1,0)</f>
        <v>0</v>
      </c>
      <c r="Z360" s="4">
        <f t="shared" ref="Z360:Z368" si="392">IF(R360="Yes",1,0)</f>
        <v>1</v>
      </c>
      <c r="AA360" s="4">
        <f t="shared" ref="AA360:AA368" si="393">IF(S360="Yes",1,0)</f>
        <v>1</v>
      </c>
      <c r="AB360" s="4">
        <f t="shared" ref="AB360:AB368" si="394">IF(T360="Yes",1,0)</f>
        <v>0</v>
      </c>
      <c r="AC360" s="4">
        <f t="shared" ref="AC360:AC368" si="395">IF(U360="Yes",1,0)</f>
        <v>0</v>
      </c>
      <c r="AD360" s="8"/>
      <c r="AE360" s="8" t="s">
        <v>879</v>
      </c>
      <c r="AF360" s="8"/>
      <c r="AG360" s="8"/>
      <c r="AH360" s="8"/>
      <c r="AI360" s="8"/>
    </row>
    <row r="361" spans="2:35" s="2" customFormat="1" ht="15" customHeight="1" x14ac:dyDescent="0.3">
      <c r="B361" s="4" t="s">
        <v>596</v>
      </c>
      <c r="C361" s="11" t="s">
        <v>1529</v>
      </c>
      <c r="D361" s="5" t="s">
        <v>26</v>
      </c>
      <c r="E361" s="5" t="s">
        <v>861</v>
      </c>
      <c r="F361" s="75">
        <f t="shared" si="344"/>
        <v>1</v>
      </c>
      <c r="G361" s="11" t="s">
        <v>142</v>
      </c>
      <c r="H361" s="11" t="s">
        <v>645</v>
      </c>
      <c r="I361" s="11" t="s">
        <v>555</v>
      </c>
      <c r="J361" s="11"/>
      <c r="K361" s="11"/>
      <c r="L361" s="4">
        <v>2016</v>
      </c>
      <c r="M361" s="4" t="s">
        <v>597</v>
      </c>
      <c r="N361" s="4" t="s">
        <v>848</v>
      </c>
      <c r="O361" s="4" t="s">
        <v>848</v>
      </c>
      <c r="P361" s="4" t="s">
        <v>848</v>
      </c>
      <c r="Q361" s="4" t="s">
        <v>848</v>
      </c>
      <c r="R361" s="4" t="s">
        <v>848</v>
      </c>
      <c r="S361" s="4" t="s">
        <v>848</v>
      </c>
      <c r="T361" s="4" t="s">
        <v>848</v>
      </c>
      <c r="U361" s="4" t="s">
        <v>848</v>
      </c>
      <c r="V361" s="4">
        <f t="shared" si="388"/>
        <v>0</v>
      </c>
      <c r="W361" s="4">
        <f t="shared" si="389"/>
        <v>0</v>
      </c>
      <c r="X361" s="4">
        <f t="shared" si="390"/>
        <v>0</v>
      </c>
      <c r="Y361" s="4">
        <f t="shared" si="391"/>
        <v>0</v>
      </c>
      <c r="Z361" s="4">
        <f t="shared" si="392"/>
        <v>0</v>
      </c>
      <c r="AA361" s="4">
        <f t="shared" si="393"/>
        <v>0</v>
      </c>
      <c r="AB361" s="4">
        <f t="shared" si="394"/>
        <v>0</v>
      </c>
      <c r="AC361" s="4">
        <f t="shared" si="395"/>
        <v>0</v>
      </c>
      <c r="AD361" s="8"/>
      <c r="AE361" s="8" t="s">
        <v>879</v>
      </c>
      <c r="AF361" s="8"/>
      <c r="AG361" s="8"/>
      <c r="AH361" s="8"/>
      <c r="AI361" s="8"/>
    </row>
    <row r="362" spans="2:35" s="2" customFormat="1" ht="15" customHeight="1" x14ac:dyDescent="0.3">
      <c r="B362" s="4" t="s">
        <v>783</v>
      </c>
      <c r="C362" s="11" t="s">
        <v>1529</v>
      </c>
      <c r="D362" s="5" t="s">
        <v>26</v>
      </c>
      <c r="E362" s="5" t="s">
        <v>861</v>
      </c>
      <c r="F362" s="75">
        <f t="shared" si="344"/>
        <v>1</v>
      </c>
      <c r="G362" s="4" t="s">
        <v>69</v>
      </c>
      <c r="H362" s="11" t="s">
        <v>122</v>
      </c>
      <c r="I362" s="11" t="s">
        <v>555</v>
      </c>
      <c r="J362" s="11"/>
      <c r="K362" s="11"/>
      <c r="L362" s="4"/>
      <c r="M362" s="4" t="s">
        <v>1151</v>
      </c>
      <c r="N362" s="4" t="s">
        <v>695</v>
      </c>
      <c r="O362" s="4" t="s">
        <v>848</v>
      </c>
      <c r="P362" s="4" t="s">
        <v>848</v>
      </c>
      <c r="Q362" s="4" t="s">
        <v>848</v>
      </c>
      <c r="R362" s="4" t="s">
        <v>695</v>
      </c>
      <c r="S362" s="4" t="s">
        <v>695</v>
      </c>
      <c r="T362" s="4" t="s">
        <v>848</v>
      </c>
      <c r="U362" s="4" t="s">
        <v>848</v>
      </c>
      <c r="V362" s="4">
        <f t="shared" si="388"/>
        <v>1</v>
      </c>
      <c r="W362" s="4">
        <f t="shared" si="389"/>
        <v>0</v>
      </c>
      <c r="X362" s="4">
        <f t="shared" si="390"/>
        <v>0</v>
      </c>
      <c r="Y362" s="4">
        <f t="shared" si="391"/>
        <v>0</v>
      </c>
      <c r="Z362" s="4">
        <f t="shared" si="392"/>
        <v>1</v>
      </c>
      <c r="AA362" s="4">
        <f t="shared" si="393"/>
        <v>1</v>
      </c>
      <c r="AB362" s="4">
        <f t="shared" si="394"/>
        <v>0</v>
      </c>
      <c r="AC362" s="4">
        <f t="shared" si="395"/>
        <v>0</v>
      </c>
      <c r="AD362" s="8"/>
      <c r="AE362" s="8" t="s">
        <v>879</v>
      </c>
      <c r="AF362" s="8"/>
      <c r="AG362" s="8"/>
      <c r="AH362" s="8"/>
      <c r="AI362" s="8"/>
    </row>
    <row r="363" spans="2:35" s="2" customFormat="1" ht="15" customHeight="1" x14ac:dyDescent="0.3">
      <c r="B363" s="4" t="s">
        <v>432</v>
      </c>
      <c r="C363" s="11" t="s">
        <v>1529</v>
      </c>
      <c r="D363" s="5" t="s">
        <v>26</v>
      </c>
      <c r="E363" s="5" t="s">
        <v>861</v>
      </c>
      <c r="F363" s="75">
        <f t="shared" si="344"/>
        <v>1</v>
      </c>
      <c r="G363" s="4" t="s">
        <v>69</v>
      </c>
      <c r="H363" s="4" t="s">
        <v>70</v>
      </c>
      <c r="I363" s="4" t="s">
        <v>556</v>
      </c>
      <c r="J363" s="4"/>
      <c r="K363" s="4"/>
      <c r="L363" s="4">
        <v>2016</v>
      </c>
      <c r="M363" s="4" t="s">
        <v>433</v>
      </c>
      <c r="N363" s="4" t="s">
        <v>848</v>
      </c>
      <c r="O363" s="11" t="s">
        <v>695</v>
      </c>
      <c r="P363" s="11" t="s">
        <v>695</v>
      </c>
      <c r="Q363" s="4" t="s">
        <v>848</v>
      </c>
      <c r="R363" s="11" t="s">
        <v>695</v>
      </c>
      <c r="S363" s="11" t="s">
        <v>695</v>
      </c>
      <c r="T363" s="4" t="s">
        <v>848</v>
      </c>
      <c r="U363" s="4" t="s">
        <v>848</v>
      </c>
      <c r="V363" s="4">
        <f t="shared" si="388"/>
        <v>0</v>
      </c>
      <c r="W363" s="4">
        <f t="shared" si="389"/>
        <v>1</v>
      </c>
      <c r="X363" s="4">
        <f t="shared" si="390"/>
        <v>1</v>
      </c>
      <c r="Y363" s="4">
        <f t="shared" si="391"/>
        <v>0</v>
      </c>
      <c r="Z363" s="4">
        <f t="shared" si="392"/>
        <v>1</v>
      </c>
      <c r="AA363" s="4">
        <f t="shared" si="393"/>
        <v>1</v>
      </c>
      <c r="AB363" s="4">
        <f t="shared" si="394"/>
        <v>0</v>
      </c>
      <c r="AC363" s="4">
        <f t="shared" si="395"/>
        <v>0</v>
      </c>
      <c r="AD363" s="8"/>
      <c r="AE363" s="8" t="s">
        <v>879</v>
      </c>
      <c r="AF363" s="8"/>
      <c r="AG363" s="8"/>
      <c r="AH363" s="8"/>
      <c r="AI363" s="8"/>
    </row>
    <row r="364" spans="2:35" s="2" customFormat="1" ht="15" customHeight="1" x14ac:dyDescent="0.3">
      <c r="B364" s="4" t="s">
        <v>728</v>
      </c>
      <c r="C364" s="11" t="s">
        <v>1529</v>
      </c>
      <c r="D364" s="5" t="s">
        <v>26</v>
      </c>
      <c r="E364" s="5" t="s">
        <v>861</v>
      </c>
      <c r="F364" s="75">
        <f t="shared" si="344"/>
        <v>1</v>
      </c>
      <c r="G364" s="4" t="s">
        <v>123</v>
      </c>
      <c r="H364" s="13" t="s">
        <v>1476</v>
      </c>
      <c r="I364" s="4" t="s">
        <v>555</v>
      </c>
      <c r="J364" s="4"/>
      <c r="K364" s="4"/>
      <c r="L364" s="4">
        <v>2000</v>
      </c>
      <c r="M364" s="4" t="s">
        <v>832</v>
      </c>
      <c r="N364" s="4" t="s">
        <v>848</v>
      </c>
      <c r="O364" s="4" t="s">
        <v>848</v>
      </c>
      <c r="P364" s="4" t="s">
        <v>848</v>
      </c>
      <c r="Q364" s="4" t="s">
        <v>848</v>
      </c>
      <c r="R364" s="4" t="s">
        <v>848</v>
      </c>
      <c r="S364" s="4" t="s">
        <v>848</v>
      </c>
      <c r="T364" s="4" t="s">
        <v>848</v>
      </c>
      <c r="U364" s="4" t="s">
        <v>848</v>
      </c>
      <c r="V364" s="4">
        <f t="shared" si="388"/>
        <v>0</v>
      </c>
      <c r="W364" s="4">
        <f t="shared" si="389"/>
        <v>0</v>
      </c>
      <c r="X364" s="4">
        <f t="shared" si="390"/>
        <v>0</v>
      </c>
      <c r="Y364" s="4">
        <f t="shared" si="391"/>
        <v>0</v>
      </c>
      <c r="Z364" s="4">
        <f t="shared" si="392"/>
        <v>0</v>
      </c>
      <c r="AA364" s="4">
        <f t="shared" si="393"/>
        <v>0</v>
      </c>
      <c r="AB364" s="4">
        <f t="shared" si="394"/>
        <v>0</v>
      </c>
      <c r="AC364" s="4">
        <f t="shared" si="395"/>
        <v>0</v>
      </c>
      <c r="AD364" s="8"/>
      <c r="AE364" s="8" t="s">
        <v>848</v>
      </c>
      <c r="AF364" s="8"/>
      <c r="AG364" s="8"/>
      <c r="AH364" s="8"/>
      <c r="AI364" s="8"/>
    </row>
    <row r="365" spans="2:35" s="2" customFormat="1" ht="15" customHeight="1" x14ac:dyDescent="0.3">
      <c r="B365" s="4" t="s">
        <v>807</v>
      </c>
      <c r="C365" s="11" t="s">
        <v>1529</v>
      </c>
      <c r="D365" s="5" t="s">
        <v>26</v>
      </c>
      <c r="E365" s="5" t="s">
        <v>861</v>
      </c>
      <c r="F365" s="75">
        <f t="shared" si="344"/>
        <v>1</v>
      </c>
      <c r="G365" s="4" t="s">
        <v>288</v>
      </c>
      <c r="H365" s="6" t="s">
        <v>71</v>
      </c>
      <c r="I365" s="4" t="s">
        <v>555</v>
      </c>
      <c r="J365" s="4"/>
      <c r="K365" s="4"/>
      <c r="L365" s="4"/>
      <c r="M365" s="4" t="s">
        <v>1143</v>
      </c>
      <c r="N365" s="4" t="s">
        <v>848</v>
      </c>
      <c r="O365" s="4" t="s">
        <v>848</v>
      </c>
      <c r="P365" s="4" t="s">
        <v>848</v>
      </c>
      <c r="Q365" s="4" t="s">
        <v>848</v>
      </c>
      <c r="R365" s="4" t="s">
        <v>848</v>
      </c>
      <c r="S365" s="4" t="s">
        <v>848</v>
      </c>
      <c r="T365" s="4" t="s">
        <v>848</v>
      </c>
      <c r="U365" s="4" t="s">
        <v>848</v>
      </c>
      <c r="V365" s="4">
        <f t="shared" si="388"/>
        <v>0</v>
      </c>
      <c r="W365" s="4">
        <f t="shared" si="389"/>
        <v>0</v>
      </c>
      <c r="X365" s="4">
        <f t="shared" si="390"/>
        <v>0</v>
      </c>
      <c r="Y365" s="4">
        <f t="shared" si="391"/>
        <v>0</v>
      </c>
      <c r="Z365" s="4">
        <f t="shared" si="392"/>
        <v>0</v>
      </c>
      <c r="AA365" s="4">
        <f t="shared" si="393"/>
        <v>0</v>
      </c>
      <c r="AB365" s="4">
        <f t="shared" si="394"/>
        <v>0</v>
      </c>
      <c r="AC365" s="4">
        <f t="shared" si="395"/>
        <v>0</v>
      </c>
      <c r="AD365" s="8"/>
      <c r="AE365" s="8" t="s">
        <v>879</v>
      </c>
      <c r="AF365" s="8"/>
      <c r="AG365" s="8"/>
      <c r="AH365" s="8"/>
      <c r="AI365" s="8"/>
    </row>
    <row r="366" spans="2:35" s="2" customFormat="1" ht="15" customHeight="1" x14ac:dyDescent="0.3">
      <c r="B366" s="4" t="s">
        <v>688</v>
      </c>
      <c r="C366" s="11" t="s">
        <v>1529</v>
      </c>
      <c r="D366" s="5" t="s">
        <v>26</v>
      </c>
      <c r="E366" s="5" t="s">
        <v>861</v>
      </c>
      <c r="F366" s="75">
        <f t="shared" si="344"/>
        <v>1</v>
      </c>
      <c r="G366" s="4" t="s">
        <v>119</v>
      </c>
      <c r="H366" s="4" t="s">
        <v>120</v>
      </c>
      <c r="I366" s="4" t="s">
        <v>555</v>
      </c>
      <c r="J366" s="4"/>
      <c r="K366" s="4"/>
      <c r="L366" s="22">
        <v>2010</v>
      </c>
      <c r="M366" s="4" t="s">
        <v>1152</v>
      </c>
      <c r="N366" s="4" t="s">
        <v>848</v>
      </c>
      <c r="O366" s="4" t="s">
        <v>848</v>
      </c>
      <c r="P366" s="4" t="s">
        <v>848</v>
      </c>
      <c r="Q366" s="4" t="s">
        <v>848</v>
      </c>
      <c r="R366" s="4" t="s">
        <v>848</v>
      </c>
      <c r="S366" s="4" t="s">
        <v>848</v>
      </c>
      <c r="T366" s="4" t="s">
        <v>848</v>
      </c>
      <c r="U366" s="4" t="s">
        <v>848</v>
      </c>
      <c r="V366" s="4">
        <f t="shared" si="388"/>
        <v>0</v>
      </c>
      <c r="W366" s="4">
        <f t="shared" si="389"/>
        <v>0</v>
      </c>
      <c r="X366" s="4">
        <f t="shared" si="390"/>
        <v>0</v>
      </c>
      <c r="Y366" s="4">
        <f t="shared" si="391"/>
        <v>0</v>
      </c>
      <c r="Z366" s="4">
        <f t="shared" si="392"/>
        <v>0</v>
      </c>
      <c r="AA366" s="4">
        <f t="shared" si="393"/>
        <v>0</v>
      </c>
      <c r="AB366" s="4">
        <f t="shared" si="394"/>
        <v>0</v>
      </c>
      <c r="AC366" s="4">
        <f t="shared" si="395"/>
        <v>0</v>
      </c>
      <c r="AD366" s="8"/>
      <c r="AE366" s="8" t="s">
        <v>879</v>
      </c>
      <c r="AF366" s="8"/>
      <c r="AG366" s="8"/>
      <c r="AH366" s="8"/>
      <c r="AI366" s="8"/>
    </row>
    <row r="367" spans="2:35" s="2" customFormat="1" ht="15" customHeight="1" x14ac:dyDescent="0.3">
      <c r="B367" s="4" t="s">
        <v>827</v>
      </c>
      <c r="C367" s="11" t="s">
        <v>1529</v>
      </c>
      <c r="D367" s="5" t="s">
        <v>26</v>
      </c>
      <c r="E367" s="5" t="s">
        <v>861</v>
      </c>
      <c r="F367" s="75">
        <f t="shared" si="344"/>
        <v>1</v>
      </c>
      <c r="G367" s="4" t="s">
        <v>123</v>
      </c>
      <c r="H367" s="13" t="s">
        <v>1476</v>
      </c>
      <c r="I367" s="4" t="s">
        <v>555</v>
      </c>
      <c r="J367" s="4"/>
      <c r="K367" s="4"/>
      <c r="L367" s="22"/>
      <c r="M367" s="4" t="s">
        <v>828</v>
      </c>
      <c r="N367" s="4" t="s">
        <v>848</v>
      </c>
      <c r="O367" s="4" t="s">
        <v>848</v>
      </c>
      <c r="P367" s="4" t="s">
        <v>848</v>
      </c>
      <c r="Q367" s="4" t="s">
        <v>848</v>
      </c>
      <c r="R367" s="4" t="s">
        <v>848</v>
      </c>
      <c r="S367" s="4" t="s">
        <v>848</v>
      </c>
      <c r="T367" s="4" t="s">
        <v>695</v>
      </c>
      <c r="U367" s="4" t="s">
        <v>848</v>
      </c>
      <c r="V367" s="4">
        <f t="shared" si="388"/>
        <v>0</v>
      </c>
      <c r="W367" s="4">
        <f t="shared" si="389"/>
        <v>0</v>
      </c>
      <c r="X367" s="4">
        <f t="shared" si="390"/>
        <v>0</v>
      </c>
      <c r="Y367" s="4">
        <f t="shared" si="391"/>
        <v>0</v>
      </c>
      <c r="Z367" s="4">
        <f t="shared" si="392"/>
        <v>0</v>
      </c>
      <c r="AA367" s="4">
        <f t="shared" si="393"/>
        <v>0</v>
      </c>
      <c r="AB367" s="4">
        <f t="shared" si="394"/>
        <v>1</v>
      </c>
      <c r="AC367" s="4">
        <f t="shared" si="395"/>
        <v>0</v>
      </c>
      <c r="AD367" s="8"/>
      <c r="AE367" s="8" t="s">
        <v>879</v>
      </c>
      <c r="AF367" s="8"/>
      <c r="AG367" s="8"/>
      <c r="AH367" s="8"/>
      <c r="AI367" s="8"/>
    </row>
    <row r="368" spans="2:35" s="2" customFormat="1" ht="15" customHeight="1" x14ac:dyDescent="0.3">
      <c r="B368" s="4" t="s">
        <v>720</v>
      </c>
      <c r="C368" s="11" t="s">
        <v>1529</v>
      </c>
      <c r="D368" s="5" t="s">
        <v>26</v>
      </c>
      <c r="E368" s="5" t="s">
        <v>861</v>
      </c>
      <c r="F368" s="75">
        <f t="shared" si="344"/>
        <v>1</v>
      </c>
      <c r="G368" s="4" t="s">
        <v>123</v>
      </c>
      <c r="H368" s="13" t="s">
        <v>1476</v>
      </c>
      <c r="I368" s="4" t="s">
        <v>555</v>
      </c>
      <c r="J368" s="4"/>
      <c r="K368" s="4"/>
      <c r="L368" s="22">
        <v>2001</v>
      </c>
      <c r="M368" s="4" t="s">
        <v>1144</v>
      </c>
      <c r="N368" s="4" t="s">
        <v>848</v>
      </c>
      <c r="O368" s="4" t="s">
        <v>848</v>
      </c>
      <c r="P368" s="4" t="s">
        <v>848</v>
      </c>
      <c r="Q368" s="4" t="s">
        <v>848</v>
      </c>
      <c r="R368" s="4" t="s">
        <v>848</v>
      </c>
      <c r="S368" s="4" t="s">
        <v>848</v>
      </c>
      <c r="T368" s="4" t="s">
        <v>848</v>
      </c>
      <c r="U368" s="4" t="s">
        <v>848</v>
      </c>
      <c r="V368" s="4">
        <f t="shared" si="388"/>
        <v>0</v>
      </c>
      <c r="W368" s="4">
        <f t="shared" si="389"/>
        <v>0</v>
      </c>
      <c r="X368" s="4">
        <f t="shared" si="390"/>
        <v>0</v>
      </c>
      <c r="Y368" s="4">
        <f t="shared" si="391"/>
        <v>0</v>
      </c>
      <c r="Z368" s="4">
        <f t="shared" si="392"/>
        <v>0</v>
      </c>
      <c r="AA368" s="4">
        <f t="shared" si="393"/>
        <v>0</v>
      </c>
      <c r="AB368" s="4">
        <f t="shared" si="394"/>
        <v>0</v>
      </c>
      <c r="AC368" s="4">
        <f t="shared" si="395"/>
        <v>0</v>
      </c>
      <c r="AD368" s="8"/>
      <c r="AE368" s="8" t="s">
        <v>879</v>
      </c>
      <c r="AF368" s="8"/>
      <c r="AG368" s="8"/>
      <c r="AH368" s="8"/>
      <c r="AI368" s="8"/>
    </row>
    <row r="369" spans="2:35" s="2" customFormat="1" ht="15" customHeight="1" x14ac:dyDescent="0.3">
      <c r="B369" s="11" t="s">
        <v>1456</v>
      </c>
      <c r="C369" s="11" t="s">
        <v>1529</v>
      </c>
      <c r="D369" s="12" t="s">
        <v>26</v>
      </c>
      <c r="E369" s="12" t="s">
        <v>861</v>
      </c>
      <c r="F369" s="75">
        <f t="shared" si="344"/>
        <v>1</v>
      </c>
      <c r="G369" s="4" t="s">
        <v>69</v>
      </c>
      <c r="H369" s="4" t="s">
        <v>70</v>
      </c>
      <c r="I369" s="4" t="s">
        <v>555</v>
      </c>
      <c r="J369" s="4"/>
      <c r="K369" s="4"/>
      <c r="L369" s="22">
        <v>2017</v>
      </c>
      <c r="M369" s="4"/>
      <c r="N369" s="4" t="s">
        <v>848</v>
      </c>
      <c r="O369" s="4" t="s">
        <v>848</v>
      </c>
      <c r="P369" s="4" t="s">
        <v>848</v>
      </c>
      <c r="Q369" s="4" t="s">
        <v>848</v>
      </c>
      <c r="R369" s="4" t="s">
        <v>695</v>
      </c>
      <c r="S369" s="4" t="s">
        <v>695</v>
      </c>
      <c r="T369" s="4" t="s">
        <v>848</v>
      </c>
      <c r="U369" s="4" t="s">
        <v>848</v>
      </c>
      <c r="V369" s="4">
        <f t="shared" ref="V369" si="396">IF(N369="Yes",1,0)</f>
        <v>0</v>
      </c>
      <c r="W369" s="4">
        <f t="shared" ref="W369" si="397">IF(O369="Yes",1,0)</f>
        <v>0</v>
      </c>
      <c r="X369" s="4">
        <f t="shared" ref="X369" si="398">IF(P369="Yes",1,0)</f>
        <v>0</v>
      </c>
      <c r="Y369" s="4">
        <f t="shared" ref="Y369" si="399">IF(Q369="Yes",1,0)</f>
        <v>0</v>
      </c>
      <c r="Z369" s="4">
        <f t="shared" ref="Z369" si="400">IF(R369="Yes",1,0)</f>
        <v>1</v>
      </c>
      <c r="AA369" s="4">
        <f t="shared" ref="AA369" si="401">IF(S369="Yes",1,0)</f>
        <v>1</v>
      </c>
      <c r="AB369" s="4">
        <f t="shared" ref="AB369" si="402">IF(T369="Yes",1,0)</f>
        <v>0</v>
      </c>
      <c r="AC369" s="4">
        <f t="shared" ref="AC369" si="403">IF(U369="Yes",1,0)</f>
        <v>0</v>
      </c>
      <c r="AD369" s="8"/>
      <c r="AE369" s="8" t="s">
        <v>879</v>
      </c>
      <c r="AF369" s="8"/>
      <c r="AG369" s="8"/>
      <c r="AH369" s="8"/>
      <c r="AI369" s="8"/>
    </row>
    <row r="370" spans="2:35" s="2" customFormat="1" ht="15" customHeight="1" x14ac:dyDescent="0.3">
      <c r="B370" s="4" t="s">
        <v>774</v>
      </c>
      <c r="C370" s="11" t="s">
        <v>1529</v>
      </c>
      <c r="D370" s="5" t="s">
        <v>26</v>
      </c>
      <c r="E370" s="5" t="s">
        <v>861</v>
      </c>
      <c r="F370" s="75">
        <f t="shared" ref="F370:F441" si="404">IF(E370="Alive",1,0)</f>
        <v>1</v>
      </c>
      <c r="G370" s="4" t="s">
        <v>69</v>
      </c>
      <c r="H370" s="4" t="s">
        <v>121</v>
      </c>
      <c r="I370" s="4" t="s">
        <v>513</v>
      </c>
      <c r="J370" s="4"/>
      <c r="K370" s="4"/>
      <c r="L370" s="22">
        <v>2015</v>
      </c>
      <c r="M370" s="145" t="s">
        <v>1153</v>
      </c>
      <c r="N370" s="11" t="s">
        <v>695</v>
      </c>
      <c r="O370" s="4" t="s">
        <v>848</v>
      </c>
      <c r="P370" s="11" t="s">
        <v>695</v>
      </c>
      <c r="Q370" s="4" t="s">
        <v>848</v>
      </c>
      <c r="R370" s="11" t="s">
        <v>695</v>
      </c>
      <c r="S370" s="11" t="s">
        <v>695</v>
      </c>
      <c r="T370" s="4" t="s">
        <v>848</v>
      </c>
      <c r="U370" s="4" t="s">
        <v>848</v>
      </c>
      <c r="V370" s="4">
        <f t="shared" ref="V370:V405" si="405">IF(N370="Yes",1,0)</f>
        <v>1</v>
      </c>
      <c r="W370" s="4">
        <f t="shared" ref="W370:W405" si="406">IF(O370="Yes",1,0)</f>
        <v>0</v>
      </c>
      <c r="X370" s="4">
        <f t="shared" ref="X370:X405" si="407">IF(P370="Yes",1,0)</f>
        <v>1</v>
      </c>
      <c r="Y370" s="4">
        <f t="shared" ref="Y370:Y405" si="408">IF(Q370="Yes",1,0)</f>
        <v>0</v>
      </c>
      <c r="Z370" s="4">
        <f t="shared" ref="Z370:Z405" si="409">IF(R370="Yes",1,0)</f>
        <v>1</v>
      </c>
      <c r="AA370" s="4">
        <f t="shared" ref="AA370:AA405" si="410">IF(S370="Yes",1,0)</f>
        <v>1</v>
      </c>
      <c r="AB370" s="4">
        <f t="shared" ref="AB370:AB405" si="411">IF(T370="Yes",1,0)</f>
        <v>0</v>
      </c>
      <c r="AC370" s="4">
        <f t="shared" ref="AC370:AC405" si="412">IF(U370="Yes",1,0)</f>
        <v>0</v>
      </c>
      <c r="AD370" s="8"/>
      <c r="AE370" s="4" t="s">
        <v>848</v>
      </c>
      <c r="AF370" s="8"/>
      <c r="AG370" s="8"/>
      <c r="AH370" s="8"/>
      <c r="AI370" s="8"/>
    </row>
    <row r="371" spans="2:35" s="2" customFormat="1" ht="15" customHeight="1" x14ac:dyDescent="0.3">
      <c r="B371" s="4" t="s">
        <v>775</v>
      </c>
      <c r="C371" s="11" t="s">
        <v>1529</v>
      </c>
      <c r="D371" s="5" t="s">
        <v>26</v>
      </c>
      <c r="E371" s="5" t="s">
        <v>861</v>
      </c>
      <c r="F371" s="75">
        <f t="shared" si="404"/>
        <v>1</v>
      </c>
      <c r="G371" s="4" t="s">
        <v>288</v>
      </c>
      <c r="H371" s="4" t="s">
        <v>67</v>
      </c>
      <c r="I371" s="4" t="s">
        <v>555</v>
      </c>
      <c r="J371" s="4"/>
      <c r="K371" s="4"/>
      <c r="L371" s="22" t="s">
        <v>293</v>
      </c>
      <c r="M371" s="4" t="s">
        <v>1142</v>
      </c>
      <c r="N371" s="11" t="s">
        <v>695</v>
      </c>
      <c r="O371" s="4" t="s">
        <v>848</v>
      </c>
      <c r="P371" s="11" t="s">
        <v>695</v>
      </c>
      <c r="Q371" s="4" t="s">
        <v>848</v>
      </c>
      <c r="R371" s="11" t="s">
        <v>695</v>
      </c>
      <c r="S371" s="11" t="s">
        <v>695</v>
      </c>
      <c r="T371" s="4" t="s">
        <v>848</v>
      </c>
      <c r="U371" s="4" t="s">
        <v>848</v>
      </c>
      <c r="V371" s="4">
        <f t="shared" si="405"/>
        <v>1</v>
      </c>
      <c r="W371" s="4">
        <f t="shared" si="406"/>
        <v>0</v>
      </c>
      <c r="X371" s="4">
        <f t="shared" si="407"/>
        <v>1</v>
      </c>
      <c r="Y371" s="4">
        <f t="shared" si="408"/>
        <v>0</v>
      </c>
      <c r="Z371" s="4">
        <f t="shared" si="409"/>
        <v>1</v>
      </c>
      <c r="AA371" s="4">
        <f t="shared" si="410"/>
        <v>1</v>
      </c>
      <c r="AB371" s="4">
        <f t="shared" si="411"/>
        <v>0</v>
      </c>
      <c r="AC371" s="4">
        <f t="shared" si="412"/>
        <v>0</v>
      </c>
      <c r="AD371" s="8"/>
      <c r="AE371" s="8" t="s">
        <v>848</v>
      </c>
      <c r="AF371" s="8"/>
      <c r="AG371" s="8"/>
      <c r="AH371" s="8"/>
      <c r="AI371" s="8"/>
    </row>
    <row r="372" spans="2:35" s="2" customFormat="1" ht="15" customHeight="1" x14ac:dyDescent="0.3">
      <c r="B372" s="4" t="s">
        <v>760</v>
      </c>
      <c r="C372" s="11" t="s">
        <v>1529</v>
      </c>
      <c r="D372" s="5" t="s">
        <v>26</v>
      </c>
      <c r="E372" s="5" t="s">
        <v>861</v>
      </c>
      <c r="F372" s="75">
        <f t="shared" si="404"/>
        <v>1</v>
      </c>
      <c r="G372" s="4" t="s">
        <v>69</v>
      </c>
      <c r="H372" s="4" t="s">
        <v>66</v>
      </c>
      <c r="I372" s="4" t="s">
        <v>555</v>
      </c>
      <c r="J372" s="4"/>
      <c r="K372" s="4"/>
      <c r="L372" s="22"/>
      <c r="M372" s="4" t="s">
        <v>1150</v>
      </c>
      <c r="N372" s="4" t="s">
        <v>848</v>
      </c>
      <c r="O372" s="4" t="s">
        <v>848</v>
      </c>
      <c r="P372" s="11" t="s">
        <v>695</v>
      </c>
      <c r="Q372" s="4" t="s">
        <v>848</v>
      </c>
      <c r="R372" s="11" t="s">
        <v>695</v>
      </c>
      <c r="S372" s="11" t="s">
        <v>695</v>
      </c>
      <c r="T372" s="4" t="s">
        <v>848</v>
      </c>
      <c r="U372" s="4" t="s">
        <v>848</v>
      </c>
      <c r="V372" s="4">
        <f t="shared" si="405"/>
        <v>0</v>
      </c>
      <c r="W372" s="4">
        <f t="shared" si="406"/>
        <v>0</v>
      </c>
      <c r="X372" s="4">
        <f t="shared" si="407"/>
        <v>1</v>
      </c>
      <c r="Y372" s="4">
        <f t="shared" si="408"/>
        <v>0</v>
      </c>
      <c r="Z372" s="4">
        <f t="shared" si="409"/>
        <v>1</v>
      </c>
      <c r="AA372" s="4">
        <f t="shared" si="410"/>
        <v>1</v>
      </c>
      <c r="AB372" s="4">
        <f t="shared" si="411"/>
        <v>0</v>
      </c>
      <c r="AC372" s="4">
        <f t="shared" si="412"/>
        <v>0</v>
      </c>
      <c r="AD372" s="8"/>
      <c r="AE372" s="8" t="s">
        <v>879</v>
      </c>
      <c r="AF372" s="8"/>
      <c r="AG372" s="8"/>
      <c r="AH372" s="8"/>
      <c r="AI372" s="8"/>
    </row>
    <row r="373" spans="2:35" s="2" customFormat="1" ht="15" customHeight="1" x14ac:dyDescent="0.3">
      <c r="B373" s="4" t="s">
        <v>1517</v>
      </c>
      <c r="C373" s="11" t="s">
        <v>1529</v>
      </c>
      <c r="D373" s="5" t="s">
        <v>26</v>
      </c>
      <c r="E373" s="5" t="s">
        <v>861</v>
      </c>
      <c r="F373" s="75">
        <f t="shared" si="404"/>
        <v>1</v>
      </c>
      <c r="G373" s="11" t="s">
        <v>123</v>
      </c>
      <c r="H373" s="13" t="s">
        <v>1476</v>
      </c>
      <c r="I373" s="4" t="s">
        <v>555</v>
      </c>
      <c r="J373" s="4"/>
      <c r="K373" s="4"/>
      <c r="L373" s="22"/>
      <c r="M373" s="4" t="s">
        <v>1518</v>
      </c>
      <c r="N373" s="4" t="s">
        <v>848</v>
      </c>
      <c r="O373" s="4" t="s">
        <v>848</v>
      </c>
      <c r="P373" s="4" t="s">
        <v>848</v>
      </c>
      <c r="Q373" s="4" t="s">
        <v>848</v>
      </c>
      <c r="R373" s="11" t="s">
        <v>695</v>
      </c>
      <c r="S373" s="4" t="s">
        <v>848</v>
      </c>
      <c r="T373" s="4" t="s">
        <v>848</v>
      </c>
      <c r="U373" s="4" t="s">
        <v>848</v>
      </c>
      <c r="V373" s="4">
        <f t="shared" ref="V373" si="413">IF(N373="Yes",1,0)</f>
        <v>0</v>
      </c>
      <c r="W373" s="4">
        <f t="shared" ref="W373" si="414">IF(O373="Yes",1,0)</f>
        <v>0</v>
      </c>
      <c r="X373" s="4">
        <f t="shared" ref="X373" si="415">IF(P373="Yes",1,0)</f>
        <v>0</v>
      </c>
      <c r="Y373" s="4">
        <f t="shared" ref="Y373" si="416">IF(Q373="Yes",1,0)</f>
        <v>0</v>
      </c>
      <c r="Z373" s="4">
        <f t="shared" ref="Z373" si="417">IF(R373="Yes",1,0)</f>
        <v>1</v>
      </c>
      <c r="AA373" s="4">
        <f t="shared" ref="AA373" si="418">IF(S373="Yes",1,0)</f>
        <v>0</v>
      </c>
      <c r="AB373" s="4">
        <f t="shared" ref="AB373" si="419">IF(T373="Yes",1,0)</f>
        <v>0</v>
      </c>
      <c r="AC373" s="4">
        <f t="shared" ref="AC373" si="420">IF(U373="Yes",1,0)</f>
        <v>0</v>
      </c>
      <c r="AD373" s="8"/>
      <c r="AE373" s="8" t="s">
        <v>879</v>
      </c>
      <c r="AF373" s="8"/>
      <c r="AG373" s="8"/>
      <c r="AH373" s="8"/>
      <c r="AI373" s="8"/>
    </row>
    <row r="374" spans="2:35" s="2" customFormat="1" ht="15" customHeight="1" x14ac:dyDescent="0.3">
      <c r="B374" s="11" t="s">
        <v>544</v>
      </c>
      <c r="C374" s="11" t="s">
        <v>1529</v>
      </c>
      <c r="D374" s="12" t="s">
        <v>26</v>
      </c>
      <c r="E374" s="12" t="s">
        <v>861</v>
      </c>
      <c r="F374" s="75">
        <f t="shared" si="404"/>
        <v>1</v>
      </c>
      <c r="G374" s="11" t="s">
        <v>123</v>
      </c>
      <c r="H374" s="13" t="s">
        <v>1476</v>
      </c>
      <c r="I374" s="11" t="s">
        <v>555</v>
      </c>
      <c r="J374" s="11"/>
      <c r="K374" s="11"/>
      <c r="L374" s="11">
        <v>2009</v>
      </c>
      <c r="M374" s="11" t="s">
        <v>1094</v>
      </c>
      <c r="N374" s="4" t="s">
        <v>848</v>
      </c>
      <c r="O374" s="11" t="s">
        <v>695</v>
      </c>
      <c r="P374" s="11" t="s">
        <v>695</v>
      </c>
      <c r="Q374" s="4" t="s">
        <v>848</v>
      </c>
      <c r="R374" s="11" t="s">
        <v>695</v>
      </c>
      <c r="S374" s="11" t="s">
        <v>695</v>
      </c>
      <c r="T374" s="4" t="s">
        <v>848</v>
      </c>
      <c r="U374" s="4" t="s">
        <v>848</v>
      </c>
      <c r="V374" s="11">
        <f t="shared" si="405"/>
        <v>0</v>
      </c>
      <c r="W374" s="11">
        <f t="shared" si="406"/>
        <v>1</v>
      </c>
      <c r="X374" s="11">
        <f t="shared" si="407"/>
        <v>1</v>
      </c>
      <c r="Y374" s="11">
        <f t="shared" si="408"/>
        <v>0</v>
      </c>
      <c r="Z374" s="11">
        <f t="shared" si="409"/>
        <v>1</v>
      </c>
      <c r="AA374" s="11">
        <f t="shared" si="410"/>
        <v>1</v>
      </c>
      <c r="AB374" s="11">
        <f t="shared" si="411"/>
        <v>0</v>
      </c>
      <c r="AC374" s="11">
        <f t="shared" si="412"/>
        <v>0</v>
      </c>
      <c r="AD374" s="8" t="s">
        <v>1095</v>
      </c>
      <c r="AE374" s="17" t="s">
        <v>848</v>
      </c>
      <c r="AF374" s="17" t="s">
        <v>587</v>
      </c>
      <c r="AG374" s="17" t="s">
        <v>1447</v>
      </c>
      <c r="AH374" s="17"/>
      <c r="AI374" s="17"/>
    </row>
    <row r="375" spans="2:35" s="2" customFormat="1" ht="15" customHeight="1" x14ac:dyDescent="0.3">
      <c r="B375" s="11" t="s">
        <v>719</v>
      </c>
      <c r="C375" s="11" t="s">
        <v>1529</v>
      </c>
      <c r="D375" s="5" t="s">
        <v>26</v>
      </c>
      <c r="E375" s="5" t="s">
        <v>861</v>
      </c>
      <c r="F375" s="75">
        <f t="shared" si="404"/>
        <v>1</v>
      </c>
      <c r="G375" s="4" t="s">
        <v>123</v>
      </c>
      <c r="H375" s="13" t="s">
        <v>1476</v>
      </c>
      <c r="I375" s="11" t="s">
        <v>515</v>
      </c>
      <c r="J375" s="11" t="s">
        <v>940</v>
      </c>
      <c r="K375" s="11"/>
      <c r="L375" s="11"/>
      <c r="M375" s="11" t="s">
        <v>1154</v>
      </c>
      <c r="N375" s="4" t="s">
        <v>848</v>
      </c>
      <c r="O375" s="4" t="s">
        <v>848</v>
      </c>
      <c r="P375" s="4" t="s">
        <v>848</v>
      </c>
      <c r="Q375" s="4" t="s">
        <v>848</v>
      </c>
      <c r="R375" s="4" t="s">
        <v>848</v>
      </c>
      <c r="S375" s="4" t="s">
        <v>848</v>
      </c>
      <c r="T375" s="4" t="s">
        <v>848</v>
      </c>
      <c r="U375" s="4" t="s">
        <v>848</v>
      </c>
      <c r="V375" s="11">
        <f t="shared" si="405"/>
        <v>0</v>
      </c>
      <c r="W375" s="11">
        <f t="shared" si="406"/>
        <v>0</v>
      </c>
      <c r="X375" s="11">
        <f t="shared" si="407"/>
        <v>0</v>
      </c>
      <c r="Y375" s="11">
        <f t="shared" si="408"/>
        <v>0</v>
      </c>
      <c r="Z375" s="11">
        <f t="shared" si="409"/>
        <v>0</v>
      </c>
      <c r="AA375" s="11">
        <f t="shared" si="410"/>
        <v>0</v>
      </c>
      <c r="AB375" s="11">
        <f t="shared" si="411"/>
        <v>0</v>
      </c>
      <c r="AC375" s="11">
        <f t="shared" si="412"/>
        <v>0</v>
      </c>
      <c r="AD375" s="8"/>
      <c r="AE375" s="17" t="s">
        <v>848</v>
      </c>
      <c r="AF375" s="17"/>
      <c r="AG375" s="17"/>
      <c r="AH375" s="17"/>
      <c r="AI375" s="17"/>
    </row>
    <row r="376" spans="2:35" s="2" customFormat="1" ht="15" customHeight="1" x14ac:dyDescent="0.3">
      <c r="B376" s="11" t="s">
        <v>1520</v>
      </c>
      <c r="C376" s="11" t="s">
        <v>1529</v>
      </c>
      <c r="D376" s="5" t="s">
        <v>26</v>
      </c>
      <c r="E376" s="5" t="s">
        <v>861</v>
      </c>
      <c r="F376" s="75">
        <f t="shared" ref="F376" si="421">IF(E376="Alive",1,0)</f>
        <v>1</v>
      </c>
      <c r="G376" s="4" t="s">
        <v>288</v>
      </c>
      <c r="H376" s="13" t="s">
        <v>287</v>
      </c>
      <c r="I376" s="11" t="s">
        <v>556</v>
      </c>
      <c r="J376" s="11"/>
      <c r="K376" s="11"/>
      <c r="L376" s="11"/>
      <c r="M376" s="11" t="s">
        <v>1519</v>
      </c>
      <c r="N376" s="4" t="s">
        <v>848</v>
      </c>
      <c r="O376" s="4" t="s">
        <v>848</v>
      </c>
      <c r="P376" s="4" t="s">
        <v>848</v>
      </c>
      <c r="Q376" s="4" t="s">
        <v>848</v>
      </c>
      <c r="R376" s="11" t="s">
        <v>695</v>
      </c>
      <c r="S376" s="11" t="s">
        <v>695</v>
      </c>
      <c r="T376" s="4" t="s">
        <v>848</v>
      </c>
      <c r="U376" s="4" t="s">
        <v>848</v>
      </c>
      <c r="V376" s="11">
        <f t="shared" ref="V376" si="422">IF(N376="Yes",1,0)</f>
        <v>0</v>
      </c>
      <c r="W376" s="11">
        <f t="shared" ref="W376" si="423">IF(O376="Yes",1,0)</f>
        <v>0</v>
      </c>
      <c r="X376" s="11">
        <f t="shared" ref="X376" si="424">IF(P376="Yes",1,0)</f>
        <v>0</v>
      </c>
      <c r="Y376" s="11">
        <f t="shared" ref="Y376" si="425">IF(Q376="Yes",1,0)</f>
        <v>0</v>
      </c>
      <c r="Z376" s="11">
        <f t="shared" ref="Z376" si="426">IF(R376="Yes",1,0)</f>
        <v>1</v>
      </c>
      <c r="AA376" s="11">
        <f t="shared" ref="AA376" si="427">IF(S376="Yes",1,0)</f>
        <v>1</v>
      </c>
      <c r="AB376" s="11">
        <f t="shared" ref="AB376" si="428">IF(T376="Yes",1,0)</f>
        <v>0</v>
      </c>
      <c r="AC376" s="11">
        <f t="shared" ref="AC376" si="429">IF(U376="Yes",1,0)</f>
        <v>0</v>
      </c>
      <c r="AD376" s="8"/>
      <c r="AE376" s="17" t="s">
        <v>879</v>
      </c>
      <c r="AF376" s="17"/>
      <c r="AG376" s="17"/>
      <c r="AH376" s="17"/>
      <c r="AI376" s="17"/>
    </row>
    <row r="377" spans="2:35" s="2" customFormat="1" ht="15" customHeight="1" x14ac:dyDescent="0.3">
      <c r="B377" s="11" t="s">
        <v>1230</v>
      </c>
      <c r="C377" s="11" t="s">
        <v>1529</v>
      </c>
      <c r="D377" s="5" t="s">
        <v>26</v>
      </c>
      <c r="E377" s="5" t="s">
        <v>861</v>
      </c>
      <c r="F377" s="75">
        <f t="shared" si="404"/>
        <v>1</v>
      </c>
      <c r="G377" s="4" t="s">
        <v>1115</v>
      </c>
      <c r="H377" s="4" t="s">
        <v>486</v>
      </c>
      <c r="I377" s="11" t="s">
        <v>1116</v>
      </c>
      <c r="J377" s="11"/>
      <c r="K377" s="11"/>
      <c r="L377" s="11">
        <v>2017</v>
      </c>
      <c r="M377" s="11"/>
      <c r="N377" s="4" t="s">
        <v>848</v>
      </c>
      <c r="O377" s="4" t="s">
        <v>848</v>
      </c>
      <c r="P377" s="4" t="s">
        <v>848</v>
      </c>
      <c r="Q377" s="4" t="s">
        <v>848</v>
      </c>
      <c r="R377" s="4" t="s">
        <v>848</v>
      </c>
      <c r="S377" s="4" t="s">
        <v>848</v>
      </c>
      <c r="T377" s="4" t="s">
        <v>848</v>
      </c>
      <c r="U377" s="4" t="s">
        <v>848</v>
      </c>
      <c r="V377" s="11">
        <f t="shared" si="405"/>
        <v>0</v>
      </c>
      <c r="W377" s="11">
        <f t="shared" si="406"/>
        <v>0</v>
      </c>
      <c r="X377" s="11">
        <f t="shared" si="407"/>
        <v>0</v>
      </c>
      <c r="Y377" s="11">
        <f t="shared" si="408"/>
        <v>0</v>
      </c>
      <c r="Z377" s="11">
        <f t="shared" si="409"/>
        <v>0</v>
      </c>
      <c r="AA377" s="11">
        <f t="shared" si="410"/>
        <v>0</v>
      </c>
      <c r="AB377" s="11">
        <f t="shared" si="411"/>
        <v>0</v>
      </c>
      <c r="AC377" s="11">
        <f t="shared" si="412"/>
        <v>0</v>
      </c>
      <c r="AD377" s="8" t="s">
        <v>1240</v>
      </c>
      <c r="AE377" s="17" t="s">
        <v>695</v>
      </c>
      <c r="AF377" s="17"/>
      <c r="AG377" s="17"/>
      <c r="AH377" s="17"/>
      <c r="AI377" s="17"/>
    </row>
    <row r="378" spans="2:35" s="2" customFormat="1" ht="15" customHeight="1" x14ac:dyDescent="0.3">
      <c r="B378" s="4" t="s">
        <v>344</v>
      </c>
      <c r="C378" s="11" t="s">
        <v>1529</v>
      </c>
      <c r="D378" s="5" t="s">
        <v>26</v>
      </c>
      <c r="E378" s="5" t="s">
        <v>861</v>
      </c>
      <c r="F378" s="75">
        <f t="shared" si="404"/>
        <v>1</v>
      </c>
      <c r="G378" s="4" t="s">
        <v>69</v>
      </c>
      <c r="H378" s="4" t="s">
        <v>70</v>
      </c>
      <c r="I378" s="4" t="s">
        <v>555</v>
      </c>
      <c r="J378" s="4"/>
      <c r="K378" s="4"/>
      <c r="L378" s="4">
        <v>2007</v>
      </c>
      <c r="M378" s="4" t="s">
        <v>343</v>
      </c>
      <c r="N378" s="11" t="s">
        <v>695</v>
      </c>
      <c r="O378" s="11" t="s">
        <v>695</v>
      </c>
      <c r="P378" s="11" t="s">
        <v>695</v>
      </c>
      <c r="Q378" s="4" t="s">
        <v>848</v>
      </c>
      <c r="R378" s="11" t="s">
        <v>695</v>
      </c>
      <c r="S378" s="11" t="s">
        <v>695</v>
      </c>
      <c r="T378" s="4" t="s">
        <v>848</v>
      </c>
      <c r="U378" s="4" t="s">
        <v>848</v>
      </c>
      <c r="V378" s="4">
        <f t="shared" si="405"/>
        <v>1</v>
      </c>
      <c r="W378" s="4">
        <f t="shared" si="406"/>
        <v>1</v>
      </c>
      <c r="X378" s="4">
        <f t="shared" si="407"/>
        <v>1</v>
      </c>
      <c r="Y378" s="4">
        <f t="shared" si="408"/>
        <v>0</v>
      </c>
      <c r="Z378" s="4">
        <f t="shared" si="409"/>
        <v>1</v>
      </c>
      <c r="AA378" s="4">
        <f t="shared" si="410"/>
        <v>1</v>
      </c>
      <c r="AB378" s="4">
        <f t="shared" si="411"/>
        <v>0</v>
      </c>
      <c r="AC378" s="4">
        <f t="shared" si="412"/>
        <v>0</v>
      </c>
      <c r="AD378" s="8"/>
      <c r="AE378" s="8" t="s">
        <v>879</v>
      </c>
      <c r="AF378" s="8"/>
      <c r="AG378" s="8"/>
      <c r="AH378" s="8"/>
      <c r="AI378" s="8"/>
    </row>
    <row r="379" spans="2:35" s="2" customFormat="1" ht="15" customHeight="1" x14ac:dyDescent="0.3">
      <c r="B379" s="4" t="s">
        <v>689</v>
      </c>
      <c r="C379" s="11" t="s">
        <v>1529</v>
      </c>
      <c r="D379" s="5" t="s">
        <v>26</v>
      </c>
      <c r="E379" s="5" t="s">
        <v>861</v>
      </c>
      <c r="F379" s="75">
        <f t="shared" si="404"/>
        <v>1</v>
      </c>
      <c r="G379" s="4" t="s">
        <v>119</v>
      </c>
      <c r="H379" s="4" t="s">
        <v>120</v>
      </c>
      <c r="I379" s="4" t="s">
        <v>555</v>
      </c>
      <c r="J379" s="4"/>
      <c r="K379" s="4"/>
      <c r="L379" s="22"/>
      <c r="M379" s="4" t="s">
        <v>1155</v>
      </c>
      <c r="N379" s="4" t="s">
        <v>848</v>
      </c>
      <c r="O379" s="4" t="s">
        <v>848</v>
      </c>
      <c r="P379" s="4" t="s">
        <v>848</v>
      </c>
      <c r="Q379" s="4" t="s">
        <v>848</v>
      </c>
      <c r="R379" s="4" t="s">
        <v>848</v>
      </c>
      <c r="S379" s="4" t="s">
        <v>848</v>
      </c>
      <c r="T379" s="4" t="s">
        <v>848</v>
      </c>
      <c r="U379" s="4" t="s">
        <v>848</v>
      </c>
      <c r="V379" s="4">
        <f t="shared" si="405"/>
        <v>0</v>
      </c>
      <c r="W379" s="4">
        <f t="shared" si="406"/>
        <v>0</v>
      </c>
      <c r="X379" s="4">
        <f t="shared" si="407"/>
        <v>0</v>
      </c>
      <c r="Y379" s="4">
        <f t="shared" si="408"/>
        <v>0</v>
      </c>
      <c r="Z379" s="4">
        <f t="shared" si="409"/>
        <v>0</v>
      </c>
      <c r="AA379" s="4">
        <f t="shared" si="410"/>
        <v>0</v>
      </c>
      <c r="AB379" s="4">
        <f t="shared" si="411"/>
        <v>0</v>
      </c>
      <c r="AC379" s="4">
        <f t="shared" si="412"/>
        <v>0</v>
      </c>
      <c r="AD379" s="8" t="s">
        <v>1156</v>
      </c>
      <c r="AE379" s="8" t="s">
        <v>1157</v>
      </c>
      <c r="AF379" s="8"/>
      <c r="AG379" s="8"/>
      <c r="AH379" s="8"/>
      <c r="AI379" s="8"/>
    </row>
    <row r="380" spans="2:35" s="2" customFormat="1" ht="15" customHeight="1" x14ac:dyDescent="0.3">
      <c r="B380" s="8" t="s">
        <v>79</v>
      </c>
      <c r="C380" s="11" t="s">
        <v>1529</v>
      </c>
      <c r="D380" s="5" t="s">
        <v>26</v>
      </c>
      <c r="E380" s="5" t="s">
        <v>861</v>
      </c>
      <c r="F380" s="75">
        <f t="shared" si="404"/>
        <v>1</v>
      </c>
      <c r="G380" s="6" t="s">
        <v>142</v>
      </c>
      <c r="H380" s="4" t="s">
        <v>143</v>
      </c>
      <c r="I380" s="4" t="s">
        <v>555</v>
      </c>
      <c r="J380" s="4"/>
      <c r="K380" s="4"/>
      <c r="L380" s="4">
        <v>2013</v>
      </c>
      <c r="M380" s="4" t="s">
        <v>113</v>
      </c>
      <c r="N380" s="4" t="s">
        <v>848</v>
      </c>
      <c r="O380" s="4" t="s">
        <v>848</v>
      </c>
      <c r="P380" s="11" t="s">
        <v>695</v>
      </c>
      <c r="Q380" s="4" t="s">
        <v>848</v>
      </c>
      <c r="R380" s="4" t="s">
        <v>848</v>
      </c>
      <c r="S380" s="11" t="s">
        <v>695</v>
      </c>
      <c r="T380" s="11" t="s">
        <v>695</v>
      </c>
      <c r="U380" s="4" t="s">
        <v>848</v>
      </c>
      <c r="V380" s="4">
        <f t="shared" si="405"/>
        <v>0</v>
      </c>
      <c r="W380" s="4">
        <f t="shared" si="406"/>
        <v>0</v>
      </c>
      <c r="X380" s="4">
        <f t="shared" si="407"/>
        <v>1</v>
      </c>
      <c r="Y380" s="4">
        <f t="shared" si="408"/>
        <v>0</v>
      </c>
      <c r="Z380" s="4">
        <f t="shared" si="409"/>
        <v>0</v>
      </c>
      <c r="AA380" s="4">
        <f t="shared" si="410"/>
        <v>1</v>
      </c>
      <c r="AB380" s="4">
        <f t="shared" si="411"/>
        <v>1</v>
      </c>
      <c r="AC380" s="4">
        <f t="shared" si="412"/>
        <v>0</v>
      </c>
      <c r="AD380" s="8"/>
      <c r="AE380" s="8" t="s">
        <v>879</v>
      </c>
      <c r="AF380" s="8"/>
      <c r="AG380" s="8"/>
      <c r="AH380" s="8"/>
      <c r="AI380" s="8"/>
    </row>
    <row r="381" spans="2:35" s="2" customFormat="1" ht="15" customHeight="1" x14ac:dyDescent="0.3">
      <c r="B381" s="17" t="s">
        <v>547</v>
      </c>
      <c r="C381" s="11" t="s">
        <v>1529</v>
      </c>
      <c r="D381" s="12" t="s">
        <v>26</v>
      </c>
      <c r="E381" s="12" t="s">
        <v>861</v>
      </c>
      <c r="F381" s="75">
        <f t="shared" si="404"/>
        <v>1</v>
      </c>
      <c r="G381" s="13" t="s">
        <v>69</v>
      </c>
      <c r="H381" s="14" t="s">
        <v>1146</v>
      </c>
      <c r="I381" s="11" t="s">
        <v>555</v>
      </c>
      <c r="J381" s="11"/>
      <c r="K381" s="11"/>
      <c r="L381" s="11"/>
      <c r="M381" s="4" t="s">
        <v>548</v>
      </c>
      <c r="N381" s="4" t="s">
        <v>848</v>
      </c>
      <c r="O381" s="4" t="s">
        <v>848</v>
      </c>
      <c r="P381" s="11" t="s">
        <v>695</v>
      </c>
      <c r="Q381" s="4" t="s">
        <v>848</v>
      </c>
      <c r="R381" s="4" t="s">
        <v>848</v>
      </c>
      <c r="S381" s="11" t="s">
        <v>695</v>
      </c>
      <c r="T381" s="11" t="s">
        <v>695</v>
      </c>
      <c r="U381" s="4" t="s">
        <v>848</v>
      </c>
      <c r="V381" s="11">
        <f t="shared" si="405"/>
        <v>0</v>
      </c>
      <c r="W381" s="11">
        <f t="shared" si="406"/>
        <v>0</v>
      </c>
      <c r="X381" s="11">
        <f t="shared" si="407"/>
        <v>1</v>
      </c>
      <c r="Y381" s="11">
        <f t="shared" si="408"/>
        <v>0</v>
      </c>
      <c r="Z381" s="11">
        <f t="shared" si="409"/>
        <v>0</v>
      </c>
      <c r="AA381" s="11">
        <f t="shared" si="410"/>
        <v>1</v>
      </c>
      <c r="AB381" s="11">
        <f t="shared" si="411"/>
        <v>1</v>
      </c>
      <c r="AC381" s="11">
        <f t="shared" si="412"/>
        <v>0</v>
      </c>
      <c r="AD381" s="8"/>
      <c r="AE381" s="8" t="s">
        <v>879</v>
      </c>
      <c r="AF381" s="17" t="s">
        <v>598</v>
      </c>
      <c r="AG381" s="17"/>
      <c r="AH381" s="17"/>
      <c r="AI381" s="17"/>
    </row>
    <row r="382" spans="2:35" s="2" customFormat="1" ht="15" customHeight="1" x14ac:dyDescent="0.3">
      <c r="B382" s="17" t="s">
        <v>1563</v>
      </c>
      <c r="C382" s="11" t="s">
        <v>1529</v>
      </c>
      <c r="D382" s="12" t="s">
        <v>26</v>
      </c>
      <c r="E382" s="12" t="s">
        <v>861</v>
      </c>
      <c r="F382" s="75">
        <f t="shared" ref="F382" si="430">IF(E382="Alive",1,0)</f>
        <v>1</v>
      </c>
      <c r="G382" s="13" t="s">
        <v>69</v>
      </c>
      <c r="H382" s="4" t="s">
        <v>121</v>
      </c>
      <c r="I382" s="11" t="s">
        <v>641</v>
      </c>
      <c r="J382" s="11"/>
      <c r="K382" s="11"/>
      <c r="L382" s="11"/>
      <c r="M382" s="4" t="s">
        <v>1571</v>
      </c>
      <c r="N382" s="4" t="s">
        <v>848</v>
      </c>
      <c r="O382" s="4" t="s">
        <v>848</v>
      </c>
      <c r="P382" s="4" t="s">
        <v>848</v>
      </c>
      <c r="Q382" s="4" t="s">
        <v>848</v>
      </c>
      <c r="R382" s="11" t="s">
        <v>695</v>
      </c>
      <c r="S382" s="11" t="s">
        <v>695</v>
      </c>
      <c r="T382" s="11" t="s">
        <v>695</v>
      </c>
      <c r="U382" s="4" t="s">
        <v>848</v>
      </c>
      <c r="V382" s="11">
        <f t="shared" ref="V382" si="431">IF(N382="Yes",1,0)</f>
        <v>0</v>
      </c>
      <c r="W382" s="11">
        <f t="shared" ref="W382" si="432">IF(O382="Yes",1,0)</f>
        <v>0</v>
      </c>
      <c r="X382" s="11">
        <f t="shared" ref="X382" si="433">IF(P382="Yes",1,0)</f>
        <v>0</v>
      </c>
      <c r="Y382" s="11">
        <f t="shared" ref="Y382" si="434">IF(Q382="Yes",1,0)</f>
        <v>0</v>
      </c>
      <c r="Z382" s="11">
        <f t="shared" ref="Z382" si="435">IF(R382="Yes",1,0)</f>
        <v>1</v>
      </c>
      <c r="AA382" s="11">
        <f t="shared" ref="AA382" si="436">IF(S382="Yes",1,0)</f>
        <v>1</v>
      </c>
      <c r="AB382" s="11">
        <f t="shared" ref="AB382" si="437">IF(T382="Yes",1,0)</f>
        <v>1</v>
      </c>
      <c r="AC382" s="11">
        <f t="shared" ref="AC382" si="438">IF(U382="Yes",1,0)</f>
        <v>0</v>
      </c>
      <c r="AD382" s="8"/>
      <c r="AE382" s="8" t="s">
        <v>879</v>
      </c>
      <c r="AF382" s="17"/>
      <c r="AG382" s="17"/>
      <c r="AH382" s="17"/>
      <c r="AI382" s="17"/>
    </row>
    <row r="383" spans="2:35" s="2" customFormat="1" ht="15" customHeight="1" x14ac:dyDescent="0.3">
      <c r="B383" s="8" t="s">
        <v>588</v>
      </c>
      <c r="C383" s="11" t="s">
        <v>1529</v>
      </c>
      <c r="D383" s="5" t="s">
        <v>26</v>
      </c>
      <c r="E383" s="5" t="s">
        <v>861</v>
      </c>
      <c r="F383" s="75">
        <f t="shared" si="404"/>
        <v>1</v>
      </c>
      <c r="G383" s="6" t="s">
        <v>69</v>
      </c>
      <c r="H383" s="4" t="s">
        <v>70</v>
      </c>
      <c r="I383" s="4" t="s">
        <v>555</v>
      </c>
      <c r="J383" s="4"/>
      <c r="K383" s="4"/>
      <c r="L383" s="4">
        <v>2013</v>
      </c>
      <c r="M383" s="4" t="s">
        <v>156</v>
      </c>
      <c r="N383" s="11" t="s">
        <v>695</v>
      </c>
      <c r="O383" s="11" t="s">
        <v>695</v>
      </c>
      <c r="P383" s="11" t="s">
        <v>695</v>
      </c>
      <c r="Q383" s="4" t="s">
        <v>848</v>
      </c>
      <c r="R383" s="11" t="s">
        <v>695</v>
      </c>
      <c r="S383" s="11" t="s">
        <v>695</v>
      </c>
      <c r="T383" s="11" t="s">
        <v>695</v>
      </c>
      <c r="U383" s="4" t="s">
        <v>848</v>
      </c>
      <c r="V383" s="4">
        <f t="shared" si="405"/>
        <v>1</v>
      </c>
      <c r="W383" s="4">
        <f t="shared" si="406"/>
        <v>1</v>
      </c>
      <c r="X383" s="4">
        <f t="shared" si="407"/>
        <v>1</v>
      </c>
      <c r="Y383" s="4">
        <f t="shared" si="408"/>
        <v>0</v>
      </c>
      <c r="Z383" s="4">
        <f t="shared" si="409"/>
        <v>1</v>
      </c>
      <c r="AA383" s="4">
        <f t="shared" si="410"/>
        <v>1</v>
      </c>
      <c r="AB383" s="4">
        <f t="shared" si="411"/>
        <v>1</v>
      </c>
      <c r="AC383" s="4">
        <f t="shared" si="412"/>
        <v>0</v>
      </c>
      <c r="AD383" s="8"/>
      <c r="AE383" s="8" t="s">
        <v>848</v>
      </c>
      <c r="AF383" s="8"/>
      <c r="AG383" s="8"/>
      <c r="AH383" s="8"/>
      <c r="AI383" s="8"/>
    </row>
    <row r="384" spans="2:35" s="2" customFormat="1" ht="15" customHeight="1" x14ac:dyDescent="0.3">
      <c r="B384" s="8" t="s">
        <v>721</v>
      </c>
      <c r="C384" s="11" t="s">
        <v>1529</v>
      </c>
      <c r="D384" s="5" t="s">
        <v>26</v>
      </c>
      <c r="E384" s="5" t="s">
        <v>861</v>
      </c>
      <c r="F384" s="75">
        <f t="shared" si="404"/>
        <v>1</v>
      </c>
      <c r="G384" s="4" t="s">
        <v>123</v>
      </c>
      <c r="H384" s="13" t="s">
        <v>1476</v>
      </c>
      <c r="I384" s="4" t="s">
        <v>555</v>
      </c>
      <c r="J384" s="4"/>
      <c r="K384" s="4"/>
      <c r="L384" s="4">
        <v>2003</v>
      </c>
      <c r="M384" s="4" t="s">
        <v>1158</v>
      </c>
      <c r="N384" s="4" t="s">
        <v>848</v>
      </c>
      <c r="O384" s="4" t="s">
        <v>848</v>
      </c>
      <c r="P384" s="4" t="s">
        <v>848</v>
      </c>
      <c r="Q384" s="4" t="s">
        <v>848</v>
      </c>
      <c r="R384" s="4" t="s">
        <v>848</v>
      </c>
      <c r="S384" s="4" t="s">
        <v>848</v>
      </c>
      <c r="T384" s="4" t="s">
        <v>848</v>
      </c>
      <c r="U384" s="4" t="s">
        <v>848</v>
      </c>
      <c r="V384" s="4">
        <f t="shared" si="405"/>
        <v>0</v>
      </c>
      <c r="W384" s="4">
        <f t="shared" si="406"/>
        <v>0</v>
      </c>
      <c r="X384" s="4">
        <f t="shared" si="407"/>
        <v>0</v>
      </c>
      <c r="Y384" s="4">
        <f t="shared" si="408"/>
        <v>0</v>
      </c>
      <c r="Z384" s="4">
        <f t="shared" si="409"/>
        <v>0</v>
      </c>
      <c r="AA384" s="4">
        <f t="shared" si="410"/>
        <v>0</v>
      </c>
      <c r="AB384" s="4">
        <f t="shared" si="411"/>
        <v>0</v>
      </c>
      <c r="AC384" s="4">
        <f t="shared" si="412"/>
        <v>0</v>
      </c>
      <c r="AD384" s="8"/>
      <c r="AE384" s="8" t="s">
        <v>879</v>
      </c>
      <c r="AF384" s="8"/>
      <c r="AG384" s="8"/>
      <c r="AH384" s="8"/>
      <c r="AI384" s="8"/>
    </row>
    <row r="385" spans="2:35" s="2" customFormat="1" ht="15" customHeight="1" x14ac:dyDescent="0.3">
      <c r="B385" s="8" t="s">
        <v>784</v>
      </c>
      <c r="C385" s="11" t="s">
        <v>1529</v>
      </c>
      <c r="D385" s="5" t="s">
        <v>26</v>
      </c>
      <c r="E385" s="5" t="s">
        <v>861</v>
      </c>
      <c r="F385" s="75">
        <f t="shared" si="404"/>
        <v>1</v>
      </c>
      <c r="G385" s="13" t="s">
        <v>69</v>
      </c>
      <c r="H385" s="4" t="s">
        <v>122</v>
      </c>
      <c r="I385" s="4" t="s">
        <v>639</v>
      </c>
      <c r="J385" s="4"/>
      <c r="K385" s="4"/>
      <c r="L385" s="4"/>
      <c r="M385" s="4" t="s">
        <v>1159</v>
      </c>
      <c r="N385" s="11" t="s">
        <v>695</v>
      </c>
      <c r="O385" s="4" t="s">
        <v>848</v>
      </c>
      <c r="P385" s="4" t="s">
        <v>848</v>
      </c>
      <c r="Q385" s="4" t="s">
        <v>848</v>
      </c>
      <c r="R385" s="11" t="s">
        <v>695</v>
      </c>
      <c r="S385" s="11" t="s">
        <v>695</v>
      </c>
      <c r="T385" s="4" t="s">
        <v>848</v>
      </c>
      <c r="U385" s="4" t="s">
        <v>848</v>
      </c>
      <c r="V385" s="4">
        <f t="shared" si="405"/>
        <v>1</v>
      </c>
      <c r="W385" s="4">
        <f t="shared" si="406"/>
        <v>0</v>
      </c>
      <c r="X385" s="4">
        <f t="shared" si="407"/>
        <v>0</v>
      </c>
      <c r="Y385" s="4">
        <f t="shared" si="408"/>
        <v>0</v>
      </c>
      <c r="Z385" s="4">
        <f t="shared" si="409"/>
        <v>1</v>
      </c>
      <c r="AA385" s="4">
        <f t="shared" si="410"/>
        <v>1</v>
      </c>
      <c r="AB385" s="4">
        <f t="shared" si="411"/>
        <v>0</v>
      </c>
      <c r="AC385" s="4">
        <f t="shared" si="412"/>
        <v>0</v>
      </c>
      <c r="AD385" s="8"/>
      <c r="AE385" s="8" t="s">
        <v>879</v>
      </c>
      <c r="AF385" s="8"/>
      <c r="AG385" s="8"/>
      <c r="AH385" s="8"/>
      <c r="AI385" s="8"/>
    </row>
    <row r="386" spans="2:35" s="2" customFormat="1" ht="15" customHeight="1" x14ac:dyDescent="0.3">
      <c r="B386" s="8" t="s">
        <v>530</v>
      </c>
      <c r="C386" s="11" t="s">
        <v>1529</v>
      </c>
      <c r="D386" s="5" t="s">
        <v>26</v>
      </c>
      <c r="E386" s="5" t="s">
        <v>861</v>
      </c>
      <c r="F386" s="75">
        <f t="shared" si="404"/>
        <v>1</v>
      </c>
      <c r="G386" s="4" t="s">
        <v>19</v>
      </c>
      <c r="H386" s="4" t="s">
        <v>48</v>
      </c>
      <c r="I386" s="4" t="s">
        <v>556</v>
      </c>
      <c r="J386" s="4"/>
      <c r="K386" s="4"/>
      <c r="L386" s="4">
        <v>2008</v>
      </c>
      <c r="M386" s="4" t="s">
        <v>531</v>
      </c>
      <c r="N386" s="4" t="s">
        <v>848</v>
      </c>
      <c r="O386" s="4" t="s">
        <v>848</v>
      </c>
      <c r="P386" s="4" t="s">
        <v>848</v>
      </c>
      <c r="Q386" s="4" t="s">
        <v>848</v>
      </c>
      <c r="R386" s="4" t="s">
        <v>848</v>
      </c>
      <c r="S386" s="4" t="s">
        <v>848</v>
      </c>
      <c r="T386" s="4" t="s">
        <v>848</v>
      </c>
      <c r="U386" s="4" t="s">
        <v>848</v>
      </c>
      <c r="V386" s="4">
        <f t="shared" si="405"/>
        <v>0</v>
      </c>
      <c r="W386" s="4">
        <f t="shared" si="406"/>
        <v>0</v>
      </c>
      <c r="X386" s="4">
        <f t="shared" si="407"/>
        <v>0</v>
      </c>
      <c r="Y386" s="4">
        <f t="shared" si="408"/>
        <v>0</v>
      </c>
      <c r="Z386" s="4">
        <f t="shared" si="409"/>
        <v>0</v>
      </c>
      <c r="AA386" s="4">
        <f t="shared" si="410"/>
        <v>0</v>
      </c>
      <c r="AB386" s="4">
        <f t="shared" si="411"/>
        <v>0</v>
      </c>
      <c r="AC386" s="4">
        <f t="shared" si="412"/>
        <v>0</v>
      </c>
      <c r="AD386" s="8"/>
      <c r="AE386" s="8" t="s">
        <v>879</v>
      </c>
      <c r="AF386" s="8"/>
      <c r="AG386" s="8"/>
      <c r="AH386" s="8" t="s">
        <v>591</v>
      </c>
      <c r="AI386" s="8"/>
    </row>
    <row r="387" spans="2:35" s="2" customFormat="1" ht="15" customHeight="1" x14ac:dyDescent="0.3">
      <c r="B387" s="4" t="s">
        <v>690</v>
      </c>
      <c r="C387" s="11" t="s">
        <v>1529</v>
      </c>
      <c r="D387" s="5" t="s">
        <v>26</v>
      </c>
      <c r="E387" s="5" t="s">
        <v>861</v>
      </c>
      <c r="F387" s="75">
        <f t="shared" si="404"/>
        <v>1</v>
      </c>
      <c r="G387" s="4" t="s">
        <v>119</v>
      </c>
      <c r="H387" s="4" t="s">
        <v>120</v>
      </c>
      <c r="I387" s="4" t="s">
        <v>555</v>
      </c>
      <c r="J387" s="4"/>
      <c r="K387" s="4"/>
      <c r="L387" s="22" t="s">
        <v>293</v>
      </c>
      <c r="M387" s="4" t="s">
        <v>1160</v>
      </c>
      <c r="N387" s="4" t="s">
        <v>848</v>
      </c>
      <c r="O387" s="4" t="s">
        <v>848</v>
      </c>
      <c r="P387" s="4" t="s">
        <v>848</v>
      </c>
      <c r="Q387" s="4" t="s">
        <v>848</v>
      </c>
      <c r="R387" s="4" t="s">
        <v>848</v>
      </c>
      <c r="S387" s="4" t="s">
        <v>848</v>
      </c>
      <c r="T387" s="4" t="s">
        <v>848</v>
      </c>
      <c r="U387" s="4" t="s">
        <v>848</v>
      </c>
      <c r="V387" s="4">
        <f t="shared" si="405"/>
        <v>0</v>
      </c>
      <c r="W387" s="4">
        <f t="shared" si="406"/>
        <v>0</v>
      </c>
      <c r="X387" s="4">
        <f t="shared" si="407"/>
        <v>0</v>
      </c>
      <c r="Y387" s="4">
        <f t="shared" si="408"/>
        <v>0</v>
      </c>
      <c r="Z387" s="4">
        <f t="shared" si="409"/>
        <v>0</v>
      </c>
      <c r="AA387" s="4">
        <f t="shared" si="410"/>
        <v>0</v>
      </c>
      <c r="AB387" s="4">
        <f t="shared" si="411"/>
        <v>0</v>
      </c>
      <c r="AC387" s="4">
        <f t="shared" si="412"/>
        <v>0</v>
      </c>
      <c r="AD387" s="8"/>
      <c r="AE387" s="8" t="s">
        <v>879</v>
      </c>
      <c r="AF387" s="8"/>
      <c r="AG387" s="8"/>
      <c r="AH387" s="8"/>
      <c r="AI387" s="8"/>
    </row>
    <row r="388" spans="2:35" s="2" customFormat="1" ht="15" customHeight="1" x14ac:dyDescent="0.3">
      <c r="B388" s="4" t="s">
        <v>1564</v>
      </c>
      <c r="C388" s="11" t="s">
        <v>1529</v>
      </c>
      <c r="D388" s="5" t="s">
        <v>26</v>
      </c>
      <c r="E388" s="5" t="s">
        <v>861</v>
      </c>
      <c r="F388" s="75">
        <f t="shared" ref="F388" si="439">IF(E388="Alive",1,0)</f>
        <v>1</v>
      </c>
      <c r="G388" s="13" t="s">
        <v>69</v>
      </c>
      <c r="H388" s="4" t="s">
        <v>122</v>
      </c>
      <c r="I388" s="4" t="s">
        <v>555</v>
      </c>
      <c r="J388" s="4"/>
      <c r="K388" s="4"/>
      <c r="L388" s="22"/>
      <c r="M388" s="4" t="s">
        <v>1572</v>
      </c>
      <c r="N388" s="11" t="s">
        <v>695</v>
      </c>
      <c r="O388" s="4" t="s">
        <v>848</v>
      </c>
      <c r="P388" s="4" t="s">
        <v>848</v>
      </c>
      <c r="Q388" s="4" t="s">
        <v>848</v>
      </c>
      <c r="R388" s="11" t="s">
        <v>695</v>
      </c>
      <c r="S388" s="11" t="s">
        <v>695</v>
      </c>
      <c r="T388" s="4" t="s">
        <v>848</v>
      </c>
      <c r="U388" s="4" t="s">
        <v>848</v>
      </c>
      <c r="V388" s="4">
        <f t="shared" ref="V388" si="440">IF(N388="Yes",1,0)</f>
        <v>1</v>
      </c>
      <c r="W388" s="4">
        <f t="shared" ref="W388" si="441">IF(O388="Yes",1,0)</f>
        <v>0</v>
      </c>
      <c r="X388" s="4">
        <f t="shared" ref="X388" si="442">IF(P388="Yes",1,0)</f>
        <v>0</v>
      </c>
      <c r="Y388" s="4">
        <f t="shared" ref="Y388" si="443">IF(Q388="Yes",1,0)</f>
        <v>0</v>
      </c>
      <c r="Z388" s="4">
        <f t="shared" ref="Z388" si="444">IF(R388="Yes",1,0)</f>
        <v>1</v>
      </c>
      <c r="AA388" s="4">
        <f t="shared" ref="AA388" si="445">IF(S388="Yes",1,0)</f>
        <v>1</v>
      </c>
      <c r="AB388" s="4">
        <f t="shared" ref="AB388" si="446">IF(T388="Yes",1,0)</f>
        <v>0</v>
      </c>
      <c r="AC388" s="4">
        <f t="shared" ref="AC388" si="447">IF(U388="Yes",1,0)</f>
        <v>0</v>
      </c>
      <c r="AD388" s="8"/>
      <c r="AE388" s="8" t="s">
        <v>879</v>
      </c>
      <c r="AF388" s="8"/>
      <c r="AG388" s="8"/>
      <c r="AH388" s="8"/>
      <c r="AI388" s="8"/>
    </row>
    <row r="389" spans="2:35" s="2" customFormat="1" ht="15" customHeight="1" x14ac:dyDescent="0.3">
      <c r="B389" s="4" t="s">
        <v>767</v>
      </c>
      <c r="C389" s="11" t="s">
        <v>1529</v>
      </c>
      <c r="D389" s="5" t="s">
        <v>26</v>
      </c>
      <c r="E389" s="5" t="s">
        <v>861</v>
      </c>
      <c r="F389" s="75">
        <f t="shared" si="404"/>
        <v>1</v>
      </c>
      <c r="G389" s="13" t="s">
        <v>69</v>
      </c>
      <c r="H389" s="4" t="s">
        <v>121</v>
      </c>
      <c r="I389" s="4" t="s">
        <v>555</v>
      </c>
      <c r="J389" s="4"/>
      <c r="K389" s="4"/>
      <c r="L389" s="22"/>
      <c r="M389" s="4" t="s">
        <v>1161</v>
      </c>
      <c r="N389" s="4" t="s">
        <v>848</v>
      </c>
      <c r="O389" s="11" t="s">
        <v>695</v>
      </c>
      <c r="P389" s="11" t="s">
        <v>695</v>
      </c>
      <c r="Q389" s="4" t="s">
        <v>848</v>
      </c>
      <c r="R389" s="11" t="s">
        <v>695</v>
      </c>
      <c r="S389" s="11" t="s">
        <v>695</v>
      </c>
      <c r="T389" s="4" t="s">
        <v>848</v>
      </c>
      <c r="U389" s="4" t="s">
        <v>848</v>
      </c>
      <c r="V389" s="4">
        <f t="shared" si="405"/>
        <v>0</v>
      </c>
      <c r="W389" s="4">
        <f t="shared" si="406"/>
        <v>1</v>
      </c>
      <c r="X389" s="4">
        <f t="shared" si="407"/>
        <v>1</v>
      </c>
      <c r="Y389" s="4">
        <f t="shared" si="408"/>
        <v>0</v>
      </c>
      <c r="Z389" s="4">
        <f t="shared" si="409"/>
        <v>1</v>
      </c>
      <c r="AA389" s="4">
        <f t="shared" si="410"/>
        <v>1</v>
      </c>
      <c r="AB389" s="4">
        <f t="shared" si="411"/>
        <v>0</v>
      </c>
      <c r="AC389" s="4">
        <f t="shared" si="412"/>
        <v>0</v>
      </c>
      <c r="AD389" s="8"/>
      <c r="AE389" s="8" t="s">
        <v>879</v>
      </c>
      <c r="AF389" s="8"/>
      <c r="AG389" s="8"/>
      <c r="AH389" s="8"/>
      <c r="AI389" s="8"/>
    </row>
    <row r="390" spans="2:35" s="2" customFormat="1" ht="15" customHeight="1" x14ac:dyDescent="0.3">
      <c r="B390" s="4" t="s">
        <v>785</v>
      </c>
      <c r="C390" s="11" t="s">
        <v>1529</v>
      </c>
      <c r="D390" s="5" t="s">
        <v>26</v>
      </c>
      <c r="E390" s="5" t="s">
        <v>861</v>
      </c>
      <c r="F390" s="75">
        <f t="shared" si="404"/>
        <v>1</v>
      </c>
      <c r="G390" s="13" t="s">
        <v>69</v>
      </c>
      <c r="H390" s="4" t="s">
        <v>122</v>
      </c>
      <c r="I390" s="4" t="s">
        <v>515</v>
      </c>
      <c r="J390" s="4" t="s">
        <v>941</v>
      </c>
      <c r="K390" s="4"/>
      <c r="L390" s="22"/>
      <c r="M390" s="4" t="s">
        <v>1162</v>
      </c>
      <c r="N390" s="11" t="s">
        <v>695</v>
      </c>
      <c r="O390" s="4" t="s">
        <v>848</v>
      </c>
      <c r="P390" s="4" t="s">
        <v>848</v>
      </c>
      <c r="Q390" s="4" t="s">
        <v>848</v>
      </c>
      <c r="R390" s="11" t="s">
        <v>695</v>
      </c>
      <c r="S390" s="4" t="s">
        <v>848</v>
      </c>
      <c r="T390" s="4" t="s">
        <v>848</v>
      </c>
      <c r="U390" s="4" t="s">
        <v>848</v>
      </c>
      <c r="V390" s="4">
        <f t="shared" si="405"/>
        <v>1</v>
      </c>
      <c r="W390" s="4">
        <f t="shared" si="406"/>
        <v>0</v>
      </c>
      <c r="X390" s="4">
        <f t="shared" si="407"/>
        <v>0</v>
      </c>
      <c r="Y390" s="4">
        <f t="shared" si="408"/>
        <v>0</v>
      </c>
      <c r="Z390" s="4">
        <f t="shared" si="409"/>
        <v>1</v>
      </c>
      <c r="AA390" s="4">
        <f t="shared" si="410"/>
        <v>0</v>
      </c>
      <c r="AB390" s="4">
        <f t="shared" si="411"/>
        <v>0</v>
      </c>
      <c r="AC390" s="4">
        <f t="shared" si="412"/>
        <v>0</v>
      </c>
      <c r="AD390" s="8"/>
      <c r="AE390" s="8" t="s">
        <v>848</v>
      </c>
      <c r="AF390" s="8"/>
      <c r="AG390" s="8"/>
      <c r="AH390" s="8"/>
      <c r="AI390" s="8"/>
    </row>
    <row r="391" spans="2:35" s="2" customFormat="1" ht="15" customHeight="1" x14ac:dyDescent="0.3">
      <c r="B391" s="4" t="s">
        <v>782</v>
      </c>
      <c r="C391" s="11" t="s">
        <v>1529</v>
      </c>
      <c r="D391" s="5" t="s">
        <v>26</v>
      </c>
      <c r="E391" s="5" t="s">
        <v>861</v>
      </c>
      <c r="F391" s="75">
        <f t="shared" si="404"/>
        <v>1</v>
      </c>
      <c r="G391" s="13" t="s">
        <v>69</v>
      </c>
      <c r="H391" s="4" t="s">
        <v>122</v>
      </c>
      <c r="I391" s="4" t="s">
        <v>555</v>
      </c>
      <c r="J391" s="4"/>
      <c r="K391" s="4"/>
      <c r="L391" s="22">
        <v>2017</v>
      </c>
      <c r="M391" s="4" t="s">
        <v>859</v>
      </c>
      <c r="N391" s="4" t="s">
        <v>695</v>
      </c>
      <c r="O391" s="4" t="s">
        <v>848</v>
      </c>
      <c r="P391" s="4" t="s">
        <v>848</v>
      </c>
      <c r="Q391" s="4" t="s">
        <v>848</v>
      </c>
      <c r="R391" s="4" t="s">
        <v>695</v>
      </c>
      <c r="S391" s="4" t="s">
        <v>695</v>
      </c>
      <c r="T391" s="4" t="s">
        <v>695</v>
      </c>
      <c r="U391" s="4" t="s">
        <v>848</v>
      </c>
      <c r="V391" s="4">
        <f t="shared" si="405"/>
        <v>1</v>
      </c>
      <c r="W391" s="4">
        <f t="shared" si="406"/>
        <v>0</v>
      </c>
      <c r="X391" s="4">
        <f t="shared" si="407"/>
        <v>0</v>
      </c>
      <c r="Y391" s="4">
        <f t="shared" si="408"/>
        <v>0</v>
      </c>
      <c r="Z391" s="4">
        <f t="shared" si="409"/>
        <v>1</v>
      </c>
      <c r="AA391" s="4">
        <f t="shared" si="410"/>
        <v>1</v>
      </c>
      <c r="AB391" s="4">
        <f t="shared" si="411"/>
        <v>1</v>
      </c>
      <c r="AC391" s="4">
        <f t="shared" si="412"/>
        <v>0</v>
      </c>
      <c r="AD391" s="8"/>
      <c r="AE391" s="8" t="s">
        <v>848</v>
      </c>
      <c r="AF391" s="8"/>
      <c r="AG391" s="8"/>
      <c r="AH391" s="8"/>
      <c r="AI391" s="8"/>
    </row>
    <row r="392" spans="2:35" s="2" customFormat="1" ht="15" customHeight="1" x14ac:dyDescent="0.3">
      <c r="B392" s="4" t="s">
        <v>781</v>
      </c>
      <c r="C392" s="11" t="s">
        <v>1529</v>
      </c>
      <c r="D392" s="5" t="s">
        <v>26</v>
      </c>
      <c r="E392" s="5" t="s">
        <v>861</v>
      </c>
      <c r="F392" s="75">
        <f t="shared" si="404"/>
        <v>1</v>
      </c>
      <c r="G392" s="13" t="s">
        <v>69</v>
      </c>
      <c r="H392" s="4" t="s">
        <v>122</v>
      </c>
      <c r="I392" s="4" t="s">
        <v>513</v>
      </c>
      <c r="J392" s="4"/>
      <c r="K392" s="4"/>
      <c r="L392" s="22"/>
      <c r="M392" s="4" t="s">
        <v>1081</v>
      </c>
      <c r="N392" s="4" t="s">
        <v>695</v>
      </c>
      <c r="O392" s="4" t="s">
        <v>695</v>
      </c>
      <c r="P392" s="4" t="s">
        <v>695</v>
      </c>
      <c r="Q392" s="4" t="s">
        <v>848</v>
      </c>
      <c r="R392" s="4" t="s">
        <v>695</v>
      </c>
      <c r="S392" s="4" t="s">
        <v>695</v>
      </c>
      <c r="T392" s="4" t="s">
        <v>695</v>
      </c>
      <c r="U392" s="4" t="s">
        <v>848</v>
      </c>
      <c r="V392" s="4">
        <f t="shared" si="405"/>
        <v>1</v>
      </c>
      <c r="W392" s="4">
        <f t="shared" si="406"/>
        <v>1</v>
      </c>
      <c r="X392" s="4">
        <f t="shared" si="407"/>
        <v>1</v>
      </c>
      <c r="Y392" s="4">
        <f t="shared" si="408"/>
        <v>0</v>
      </c>
      <c r="Z392" s="4">
        <f t="shared" si="409"/>
        <v>1</v>
      </c>
      <c r="AA392" s="4">
        <f t="shared" si="410"/>
        <v>1</v>
      </c>
      <c r="AB392" s="4">
        <f t="shared" si="411"/>
        <v>1</v>
      </c>
      <c r="AC392" s="4">
        <f t="shared" si="412"/>
        <v>0</v>
      </c>
      <c r="AD392" s="8"/>
      <c r="AE392" s="8" t="s">
        <v>879</v>
      </c>
      <c r="AF392" s="8"/>
      <c r="AG392" s="8"/>
      <c r="AH392" s="8"/>
      <c r="AI392" s="8"/>
    </row>
    <row r="393" spans="2:35" s="2" customFormat="1" ht="15" customHeight="1" x14ac:dyDescent="0.3">
      <c r="B393" s="4" t="s">
        <v>691</v>
      </c>
      <c r="C393" s="11" t="s">
        <v>1529</v>
      </c>
      <c r="D393" s="5" t="s">
        <v>26</v>
      </c>
      <c r="E393" s="5" t="s">
        <v>861</v>
      </c>
      <c r="F393" s="75">
        <f t="shared" si="404"/>
        <v>1</v>
      </c>
      <c r="G393" s="4" t="s">
        <v>142</v>
      </c>
      <c r="H393" s="4" t="s">
        <v>144</v>
      </c>
      <c r="I393" s="4" t="s">
        <v>555</v>
      </c>
      <c r="J393" s="4"/>
      <c r="K393" s="4"/>
      <c r="L393" s="22"/>
      <c r="M393" s="4" t="s">
        <v>1083</v>
      </c>
      <c r="N393" s="4" t="s">
        <v>848</v>
      </c>
      <c r="O393" s="4" t="s">
        <v>848</v>
      </c>
      <c r="P393" s="4" t="s">
        <v>695</v>
      </c>
      <c r="Q393" s="4" t="s">
        <v>848</v>
      </c>
      <c r="R393" s="4" t="s">
        <v>848</v>
      </c>
      <c r="S393" s="4" t="s">
        <v>848</v>
      </c>
      <c r="T393" s="4" t="s">
        <v>695</v>
      </c>
      <c r="U393" s="4" t="s">
        <v>848</v>
      </c>
      <c r="V393" s="4">
        <f t="shared" si="405"/>
        <v>0</v>
      </c>
      <c r="W393" s="4">
        <f t="shared" si="406"/>
        <v>0</v>
      </c>
      <c r="X393" s="4">
        <f t="shared" si="407"/>
        <v>1</v>
      </c>
      <c r="Y393" s="4">
        <f t="shared" si="408"/>
        <v>0</v>
      </c>
      <c r="Z393" s="4">
        <f t="shared" si="409"/>
        <v>0</v>
      </c>
      <c r="AA393" s="4">
        <f t="shared" si="410"/>
        <v>0</v>
      </c>
      <c r="AB393" s="4">
        <f t="shared" si="411"/>
        <v>1</v>
      </c>
      <c r="AC393" s="4">
        <f t="shared" si="412"/>
        <v>0</v>
      </c>
      <c r="AD393" s="8" t="s">
        <v>1122</v>
      </c>
      <c r="AE393" s="8" t="s">
        <v>695</v>
      </c>
      <c r="AF393" s="8"/>
      <c r="AG393" s="8"/>
      <c r="AH393" s="8"/>
      <c r="AI393" s="8"/>
    </row>
    <row r="394" spans="2:35" s="2" customFormat="1" ht="15" customHeight="1" x14ac:dyDescent="0.3">
      <c r="B394" s="4" t="s">
        <v>741</v>
      </c>
      <c r="C394" s="11" t="s">
        <v>1529</v>
      </c>
      <c r="D394" s="5" t="s">
        <v>26</v>
      </c>
      <c r="E394" s="5" t="s">
        <v>861</v>
      </c>
      <c r="F394" s="75">
        <f t="shared" si="404"/>
        <v>1</v>
      </c>
      <c r="G394" s="4" t="s">
        <v>69</v>
      </c>
      <c r="H394" s="4" t="s">
        <v>70</v>
      </c>
      <c r="I394" s="4" t="s">
        <v>556</v>
      </c>
      <c r="J394" s="4"/>
      <c r="K394" s="4"/>
      <c r="L394" s="22">
        <v>2001</v>
      </c>
      <c r="M394" s="4" t="s">
        <v>1082</v>
      </c>
      <c r="N394" s="4" t="s">
        <v>848</v>
      </c>
      <c r="O394" s="4" t="s">
        <v>848</v>
      </c>
      <c r="P394" s="4" t="s">
        <v>848</v>
      </c>
      <c r="Q394" s="4" t="s">
        <v>848</v>
      </c>
      <c r="R394" s="4" t="s">
        <v>695</v>
      </c>
      <c r="S394" s="4" t="s">
        <v>695</v>
      </c>
      <c r="T394" s="4" t="s">
        <v>848</v>
      </c>
      <c r="U394" s="4" t="s">
        <v>848</v>
      </c>
      <c r="V394" s="4">
        <f t="shared" si="405"/>
        <v>0</v>
      </c>
      <c r="W394" s="4">
        <f t="shared" si="406"/>
        <v>0</v>
      </c>
      <c r="X394" s="4">
        <f t="shared" si="407"/>
        <v>0</v>
      </c>
      <c r="Y394" s="4">
        <f t="shared" si="408"/>
        <v>0</v>
      </c>
      <c r="Z394" s="4">
        <f t="shared" si="409"/>
        <v>1</v>
      </c>
      <c r="AA394" s="4">
        <f t="shared" si="410"/>
        <v>1</v>
      </c>
      <c r="AB394" s="4">
        <f t="shared" si="411"/>
        <v>0</v>
      </c>
      <c r="AC394" s="4">
        <f t="shared" si="412"/>
        <v>0</v>
      </c>
      <c r="AD394" s="8"/>
      <c r="AE394" s="8" t="s">
        <v>848</v>
      </c>
      <c r="AF394" s="8"/>
      <c r="AG394" s="8"/>
      <c r="AH394" s="8" t="s">
        <v>1084</v>
      </c>
      <c r="AI394" s="8"/>
    </row>
    <row r="395" spans="2:35" s="2" customFormat="1" ht="15" customHeight="1" x14ac:dyDescent="0.3">
      <c r="B395" s="4" t="s">
        <v>1041</v>
      </c>
      <c r="C395" s="11" t="s">
        <v>1529</v>
      </c>
      <c r="D395" s="5" t="s">
        <v>26</v>
      </c>
      <c r="E395" s="5" t="s">
        <v>861</v>
      </c>
      <c r="F395" s="75">
        <f t="shared" si="404"/>
        <v>1</v>
      </c>
      <c r="G395" s="4" t="s">
        <v>142</v>
      </c>
      <c r="H395" s="4" t="s">
        <v>645</v>
      </c>
      <c r="I395" s="4" t="s">
        <v>555</v>
      </c>
      <c r="J395" s="4"/>
      <c r="K395" s="4"/>
      <c r="L395" s="22">
        <v>2017</v>
      </c>
      <c r="M395" s="4" t="s">
        <v>1042</v>
      </c>
      <c r="N395" s="4" t="s">
        <v>848</v>
      </c>
      <c r="O395" s="4" t="s">
        <v>848</v>
      </c>
      <c r="P395" s="4" t="s">
        <v>848</v>
      </c>
      <c r="Q395" s="4" t="s">
        <v>848</v>
      </c>
      <c r="R395" s="4" t="s">
        <v>848</v>
      </c>
      <c r="S395" s="4" t="s">
        <v>848</v>
      </c>
      <c r="T395" s="4" t="s">
        <v>848</v>
      </c>
      <c r="U395" s="4" t="s">
        <v>848</v>
      </c>
      <c r="V395" s="4">
        <f t="shared" si="405"/>
        <v>0</v>
      </c>
      <c r="W395" s="4">
        <f t="shared" si="406"/>
        <v>0</v>
      </c>
      <c r="X395" s="4">
        <f t="shared" si="407"/>
        <v>0</v>
      </c>
      <c r="Y395" s="4">
        <f t="shared" si="408"/>
        <v>0</v>
      </c>
      <c r="Z395" s="4">
        <f t="shared" si="409"/>
        <v>0</v>
      </c>
      <c r="AA395" s="4">
        <f t="shared" si="410"/>
        <v>0</v>
      </c>
      <c r="AB395" s="4">
        <f t="shared" si="411"/>
        <v>0</v>
      </c>
      <c r="AC395" s="4">
        <f t="shared" si="412"/>
        <v>0</v>
      </c>
      <c r="AD395" s="8"/>
      <c r="AE395" s="8" t="s">
        <v>879</v>
      </c>
      <c r="AF395" s="8"/>
      <c r="AG395" s="8"/>
      <c r="AH395" s="8"/>
      <c r="AI395" s="8"/>
    </row>
    <row r="396" spans="2:35" s="2" customFormat="1" ht="15" customHeight="1" x14ac:dyDescent="0.3">
      <c r="B396" s="4" t="s">
        <v>722</v>
      </c>
      <c r="C396" s="11" t="s">
        <v>1529</v>
      </c>
      <c r="D396" s="5" t="s">
        <v>26</v>
      </c>
      <c r="E396" s="5" t="s">
        <v>861</v>
      </c>
      <c r="F396" s="75">
        <f t="shared" si="404"/>
        <v>1</v>
      </c>
      <c r="G396" s="4" t="s">
        <v>123</v>
      </c>
      <c r="H396" s="13" t="s">
        <v>1476</v>
      </c>
      <c r="I396" s="4" t="s">
        <v>555</v>
      </c>
      <c r="J396" s="4"/>
      <c r="K396" s="4"/>
      <c r="L396" s="22" t="s">
        <v>293</v>
      </c>
      <c r="M396" s="4" t="s">
        <v>1073</v>
      </c>
      <c r="N396" s="4" t="s">
        <v>848</v>
      </c>
      <c r="O396" s="4" t="s">
        <v>848</v>
      </c>
      <c r="P396" s="4" t="s">
        <v>848</v>
      </c>
      <c r="Q396" s="4" t="s">
        <v>848</v>
      </c>
      <c r="R396" s="4" t="s">
        <v>848</v>
      </c>
      <c r="S396" s="4" t="s">
        <v>848</v>
      </c>
      <c r="T396" s="4" t="s">
        <v>848</v>
      </c>
      <c r="U396" s="4" t="s">
        <v>848</v>
      </c>
      <c r="V396" s="4">
        <f t="shared" si="405"/>
        <v>0</v>
      </c>
      <c r="W396" s="4">
        <f t="shared" si="406"/>
        <v>0</v>
      </c>
      <c r="X396" s="4">
        <f t="shared" si="407"/>
        <v>0</v>
      </c>
      <c r="Y396" s="4">
        <f t="shared" si="408"/>
        <v>0</v>
      </c>
      <c r="Z396" s="4">
        <f t="shared" si="409"/>
        <v>0</v>
      </c>
      <c r="AA396" s="4">
        <f t="shared" si="410"/>
        <v>0</v>
      </c>
      <c r="AB396" s="4">
        <f t="shared" si="411"/>
        <v>0</v>
      </c>
      <c r="AC396" s="4">
        <f t="shared" si="412"/>
        <v>0</v>
      </c>
      <c r="AD396" s="8"/>
      <c r="AE396" s="8" t="s">
        <v>879</v>
      </c>
      <c r="AF396" s="8"/>
      <c r="AG396" s="8"/>
      <c r="AH396" s="8"/>
      <c r="AI396" s="8"/>
    </row>
    <row r="397" spans="2:35" s="2" customFormat="1" ht="15" customHeight="1" x14ac:dyDescent="0.3">
      <c r="B397" s="4" t="s">
        <v>1228</v>
      </c>
      <c r="C397" s="11" t="s">
        <v>1529</v>
      </c>
      <c r="D397" s="5" t="s">
        <v>26</v>
      </c>
      <c r="E397" s="5" t="s">
        <v>861</v>
      </c>
      <c r="F397" s="75">
        <f t="shared" si="404"/>
        <v>1</v>
      </c>
      <c r="G397" s="6" t="s">
        <v>69</v>
      </c>
      <c r="H397" s="4" t="s">
        <v>66</v>
      </c>
      <c r="I397" s="4" t="s">
        <v>641</v>
      </c>
      <c r="J397" s="4"/>
      <c r="K397" s="4"/>
      <c r="L397" s="22">
        <v>2017</v>
      </c>
      <c r="M397" s="4" t="s">
        <v>1236</v>
      </c>
      <c r="N397" s="4" t="s">
        <v>848</v>
      </c>
      <c r="O397" s="4" t="s">
        <v>848</v>
      </c>
      <c r="P397" s="4" t="s">
        <v>848</v>
      </c>
      <c r="Q397" s="4" t="s">
        <v>848</v>
      </c>
      <c r="R397" s="4" t="s">
        <v>695</v>
      </c>
      <c r="S397" s="4" t="s">
        <v>695</v>
      </c>
      <c r="T397" s="4" t="s">
        <v>848</v>
      </c>
      <c r="U397" s="4" t="s">
        <v>848</v>
      </c>
      <c r="V397" s="4">
        <f t="shared" si="405"/>
        <v>0</v>
      </c>
      <c r="W397" s="4">
        <f t="shared" si="406"/>
        <v>0</v>
      </c>
      <c r="X397" s="4">
        <f t="shared" si="407"/>
        <v>0</v>
      </c>
      <c r="Y397" s="4">
        <f t="shared" si="408"/>
        <v>0</v>
      </c>
      <c r="Z397" s="4">
        <f t="shared" si="409"/>
        <v>1</v>
      </c>
      <c r="AA397" s="4">
        <f t="shared" si="410"/>
        <v>1</v>
      </c>
      <c r="AB397" s="4">
        <f t="shared" si="411"/>
        <v>0</v>
      </c>
      <c r="AC397" s="4">
        <f t="shared" si="412"/>
        <v>0</v>
      </c>
      <c r="AD397" s="8" t="s">
        <v>1237</v>
      </c>
      <c r="AE397" s="8" t="s">
        <v>848</v>
      </c>
      <c r="AF397" s="8"/>
      <c r="AG397" s="8"/>
      <c r="AH397" s="8"/>
      <c r="AI397" s="8"/>
    </row>
    <row r="398" spans="2:35" s="2" customFormat="1" ht="15" customHeight="1" x14ac:dyDescent="0.3">
      <c r="B398" s="4" t="s">
        <v>810</v>
      </c>
      <c r="C398" s="11" t="s">
        <v>1529</v>
      </c>
      <c r="D398" s="5" t="s">
        <v>26</v>
      </c>
      <c r="E398" s="5" t="s">
        <v>861</v>
      </c>
      <c r="F398" s="75">
        <f t="shared" si="404"/>
        <v>1</v>
      </c>
      <c r="G398" s="13" t="s">
        <v>119</v>
      </c>
      <c r="H398" s="4" t="s">
        <v>182</v>
      </c>
      <c r="I398" s="4" t="s">
        <v>641</v>
      </c>
      <c r="J398" s="4"/>
      <c r="K398" s="4"/>
      <c r="L398" s="22">
        <v>2010</v>
      </c>
      <c r="M398" s="4" t="s">
        <v>1074</v>
      </c>
      <c r="N398" s="4" t="s">
        <v>848</v>
      </c>
      <c r="O398" s="4" t="s">
        <v>848</v>
      </c>
      <c r="P398" s="4" t="s">
        <v>848</v>
      </c>
      <c r="Q398" s="4" t="s">
        <v>848</v>
      </c>
      <c r="R398" s="4" t="s">
        <v>848</v>
      </c>
      <c r="S398" s="4" t="s">
        <v>848</v>
      </c>
      <c r="T398" s="4" t="s">
        <v>848</v>
      </c>
      <c r="U398" s="4" t="s">
        <v>848</v>
      </c>
      <c r="V398" s="4">
        <f t="shared" si="405"/>
        <v>0</v>
      </c>
      <c r="W398" s="4">
        <f t="shared" si="406"/>
        <v>0</v>
      </c>
      <c r="X398" s="4">
        <f t="shared" si="407"/>
        <v>0</v>
      </c>
      <c r="Y398" s="4">
        <f t="shared" si="408"/>
        <v>0</v>
      </c>
      <c r="Z398" s="4">
        <f t="shared" si="409"/>
        <v>0</v>
      </c>
      <c r="AA398" s="4">
        <f t="shared" si="410"/>
        <v>0</v>
      </c>
      <c r="AB398" s="4">
        <f t="shared" si="411"/>
        <v>0</v>
      </c>
      <c r="AC398" s="4">
        <f t="shared" si="412"/>
        <v>0</v>
      </c>
      <c r="AD398" s="8"/>
      <c r="AE398" s="8" t="s">
        <v>879</v>
      </c>
      <c r="AF398" s="8"/>
      <c r="AG398" s="8"/>
      <c r="AH398" s="8"/>
      <c r="AI398" s="8"/>
    </row>
    <row r="399" spans="2:35" s="2" customFormat="1" ht="15" customHeight="1" x14ac:dyDescent="0.3">
      <c r="B399" s="4" t="s">
        <v>692</v>
      </c>
      <c r="C399" s="11" t="s">
        <v>1529</v>
      </c>
      <c r="D399" s="5" t="s">
        <v>26</v>
      </c>
      <c r="E399" s="5" t="s">
        <v>861</v>
      </c>
      <c r="F399" s="75">
        <f t="shared" si="404"/>
        <v>1</v>
      </c>
      <c r="G399" s="13" t="s">
        <v>119</v>
      </c>
      <c r="H399" s="4" t="s">
        <v>72</v>
      </c>
      <c r="I399" s="4" t="s">
        <v>641</v>
      </c>
      <c r="J399" s="4"/>
      <c r="K399" s="4"/>
      <c r="L399" s="22">
        <v>2007</v>
      </c>
      <c r="M399" s="4" t="s">
        <v>1077</v>
      </c>
      <c r="N399" s="4" t="s">
        <v>848</v>
      </c>
      <c r="O399" s="4" t="s">
        <v>848</v>
      </c>
      <c r="P399" s="4" t="s">
        <v>848</v>
      </c>
      <c r="Q399" s="4" t="s">
        <v>848</v>
      </c>
      <c r="R399" s="4" t="s">
        <v>848</v>
      </c>
      <c r="S399" s="4" t="s">
        <v>848</v>
      </c>
      <c r="T399" s="4" t="s">
        <v>848</v>
      </c>
      <c r="U399" s="4" t="s">
        <v>848</v>
      </c>
      <c r="V399" s="4">
        <f t="shared" si="405"/>
        <v>0</v>
      </c>
      <c r="W399" s="4">
        <f t="shared" si="406"/>
        <v>0</v>
      </c>
      <c r="X399" s="4">
        <f t="shared" si="407"/>
        <v>0</v>
      </c>
      <c r="Y399" s="4">
        <f t="shared" si="408"/>
        <v>0</v>
      </c>
      <c r="Z399" s="4">
        <f t="shared" si="409"/>
        <v>0</v>
      </c>
      <c r="AA399" s="4">
        <f t="shared" si="410"/>
        <v>0</v>
      </c>
      <c r="AB399" s="4">
        <f t="shared" si="411"/>
        <v>0</v>
      </c>
      <c r="AC399" s="4">
        <f t="shared" si="412"/>
        <v>0</v>
      </c>
      <c r="AD399" s="8"/>
      <c r="AE399" s="8" t="s">
        <v>879</v>
      </c>
      <c r="AF399" s="8"/>
      <c r="AG399" s="8"/>
      <c r="AH399" s="8"/>
      <c r="AI399" s="8"/>
    </row>
    <row r="400" spans="2:35" s="2" customFormat="1" ht="15" customHeight="1" x14ac:dyDescent="0.3">
      <c r="B400" s="4" t="s">
        <v>693</v>
      </c>
      <c r="C400" s="11" t="s">
        <v>1529</v>
      </c>
      <c r="D400" s="5" t="s">
        <v>26</v>
      </c>
      <c r="E400" s="5" t="s">
        <v>861</v>
      </c>
      <c r="F400" s="75">
        <f t="shared" si="404"/>
        <v>1</v>
      </c>
      <c r="G400" s="13" t="s">
        <v>119</v>
      </c>
      <c r="H400" s="4" t="s">
        <v>14</v>
      </c>
      <c r="I400" s="4" t="s">
        <v>515</v>
      </c>
      <c r="J400" s="4" t="s">
        <v>1078</v>
      </c>
      <c r="K400" s="4"/>
      <c r="L400" s="22" t="s">
        <v>293</v>
      </c>
      <c r="M400" s="4" t="s">
        <v>1075</v>
      </c>
      <c r="N400" s="4" t="s">
        <v>848</v>
      </c>
      <c r="O400" s="4" t="s">
        <v>848</v>
      </c>
      <c r="P400" s="4" t="s">
        <v>848</v>
      </c>
      <c r="Q400" s="4" t="s">
        <v>848</v>
      </c>
      <c r="R400" s="4" t="s">
        <v>848</v>
      </c>
      <c r="S400" s="4" t="s">
        <v>848</v>
      </c>
      <c r="T400" s="4" t="s">
        <v>848</v>
      </c>
      <c r="U400" s="4" t="s">
        <v>848</v>
      </c>
      <c r="V400" s="4">
        <f t="shared" si="405"/>
        <v>0</v>
      </c>
      <c r="W400" s="4">
        <f t="shared" si="406"/>
        <v>0</v>
      </c>
      <c r="X400" s="4">
        <f t="shared" si="407"/>
        <v>0</v>
      </c>
      <c r="Y400" s="4">
        <f t="shared" si="408"/>
        <v>0</v>
      </c>
      <c r="Z400" s="4">
        <f t="shared" si="409"/>
        <v>0</v>
      </c>
      <c r="AA400" s="4">
        <f t="shared" si="410"/>
        <v>0</v>
      </c>
      <c r="AB400" s="4">
        <f t="shared" si="411"/>
        <v>0</v>
      </c>
      <c r="AC400" s="4">
        <f t="shared" si="412"/>
        <v>0</v>
      </c>
      <c r="AD400" s="8"/>
      <c r="AE400" s="8" t="s">
        <v>879</v>
      </c>
      <c r="AF400" s="8"/>
      <c r="AG400" s="8"/>
      <c r="AH400" s="8"/>
      <c r="AI400" s="8"/>
    </row>
    <row r="401" spans="2:35" s="2" customFormat="1" ht="15" customHeight="1" x14ac:dyDescent="0.3">
      <c r="B401" s="4" t="s">
        <v>694</v>
      </c>
      <c r="C401" s="11" t="s">
        <v>1529</v>
      </c>
      <c r="D401" s="5" t="s">
        <v>26</v>
      </c>
      <c r="E401" s="5" t="s">
        <v>861</v>
      </c>
      <c r="F401" s="75">
        <f t="shared" si="404"/>
        <v>1</v>
      </c>
      <c r="G401" s="13" t="s">
        <v>119</v>
      </c>
      <c r="H401" s="4" t="s">
        <v>72</v>
      </c>
      <c r="I401" s="4" t="s">
        <v>555</v>
      </c>
      <c r="J401" s="4"/>
      <c r="K401" s="4"/>
      <c r="L401" s="22">
        <v>2007</v>
      </c>
      <c r="M401" s="4" t="s">
        <v>1076</v>
      </c>
      <c r="N401" s="4" t="s">
        <v>848</v>
      </c>
      <c r="O401" s="4" t="s">
        <v>848</v>
      </c>
      <c r="P401" s="4" t="s">
        <v>848</v>
      </c>
      <c r="Q401" s="4" t="s">
        <v>848</v>
      </c>
      <c r="R401" s="4" t="s">
        <v>848</v>
      </c>
      <c r="S401" s="4" t="s">
        <v>848</v>
      </c>
      <c r="T401" s="4" t="s">
        <v>848</v>
      </c>
      <c r="U401" s="4" t="s">
        <v>848</v>
      </c>
      <c r="V401" s="4">
        <f t="shared" si="405"/>
        <v>0</v>
      </c>
      <c r="W401" s="4">
        <f t="shared" si="406"/>
        <v>0</v>
      </c>
      <c r="X401" s="4">
        <f t="shared" si="407"/>
        <v>0</v>
      </c>
      <c r="Y401" s="4">
        <f t="shared" si="408"/>
        <v>0</v>
      </c>
      <c r="Z401" s="4">
        <f t="shared" si="409"/>
        <v>0</v>
      </c>
      <c r="AA401" s="4">
        <f t="shared" si="410"/>
        <v>0</v>
      </c>
      <c r="AB401" s="4">
        <f t="shared" si="411"/>
        <v>0</v>
      </c>
      <c r="AC401" s="4">
        <f t="shared" si="412"/>
        <v>0</v>
      </c>
      <c r="AD401" s="8"/>
      <c r="AE401" s="8" t="s">
        <v>879</v>
      </c>
      <c r="AF401" s="8"/>
      <c r="AG401" s="8"/>
      <c r="AH401" s="8"/>
      <c r="AI401" s="8"/>
    </row>
    <row r="402" spans="2:35" s="2" customFormat="1" ht="15" customHeight="1" x14ac:dyDescent="0.3">
      <c r="B402" s="4" t="s">
        <v>801</v>
      </c>
      <c r="C402" s="11" t="s">
        <v>1529</v>
      </c>
      <c r="D402" s="12" t="s">
        <v>26</v>
      </c>
      <c r="E402" s="12" t="s">
        <v>861</v>
      </c>
      <c r="F402" s="75">
        <f t="shared" si="404"/>
        <v>1</v>
      </c>
      <c r="G402" s="4" t="s">
        <v>142</v>
      </c>
      <c r="H402" s="4" t="s">
        <v>143</v>
      </c>
      <c r="I402" s="4" t="s">
        <v>515</v>
      </c>
      <c r="J402" s="4" t="s">
        <v>940</v>
      </c>
      <c r="K402" s="4"/>
      <c r="L402" s="22">
        <v>2016</v>
      </c>
      <c r="M402" s="4" t="s">
        <v>802</v>
      </c>
      <c r="N402" s="4" t="s">
        <v>848</v>
      </c>
      <c r="O402" s="4" t="s">
        <v>848</v>
      </c>
      <c r="P402" s="4" t="s">
        <v>848</v>
      </c>
      <c r="Q402" s="4" t="s">
        <v>848</v>
      </c>
      <c r="R402" s="4" t="s">
        <v>848</v>
      </c>
      <c r="S402" s="4" t="s">
        <v>848</v>
      </c>
      <c r="T402" s="4" t="s">
        <v>695</v>
      </c>
      <c r="U402" s="4" t="s">
        <v>848</v>
      </c>
      <c r="V402" s="4">
        <f t="shared" si="405"/>
        <v>0</v>
      </c>
      <c r="W402" s="4">
        <f t="shared" si="406"/>
        <v>0</v>
      </c>
      <c r="X402" s="4">
        <f t="shared" si="407"/>
        <v>0</v>
      </c>
      <c r="Y402" s="4">
        <f t="shared" si="408"/>
        <v>0</v>
      </c>
      <c r="Z402" s="4">
        <f t="shared" si="409"/>
        <v>0</v>
      </c>
      <c r="AA402" s="4">
        <f t="shared" si="410"/>
        <v>0</v>
      </c>
      <c r="AB402" s="4">
        <f t="shared" si="411"/>
        <v>1</v>
      </c>
      <c r="AC402" s="4">
        <f t="shared" si="412"/>
        <v>0</v>
      </c>
      <c r="AD402" s="8" t="s">
        <v>1051</v>
      </c>
      <c r="AE402" s="8" t="s">
        <v>848</v>
      </c>
      <c r="AF402" s="8"/>
      <c r="AG402" s="8"/>
      <c r="AH402" s="8"/>
      <c r="AI402" s="8"/>
    </row>
    <row r="403" spans="2:35" s="2" customFormat="1" ht="15" customHeight="1" x14ac:dyDescent="0.3">
      <c r="B403" s="9" t="s">
        <v>348</v>
      </c>
      <c r="C403" s="11" t="s">
        <v>1529</v>
      </c>
      <c r="D403" s="5" t="s">
        <v>26</v>
      </c>
      <c r="E403" s="5" t="s">
        <v>861</v>
      </c>
      <c r="F403" s="75">
        <f t="shared" si="404"/>
        <v>1</v>
      </c>
      <c r="G403" s="6" t="s">
        <v>69</v>
      </c>
      <c r="H403" s="7" t="s">
        <v>66</v>
      </c>
      <c r="I403" s="7" t="s">
        <v>555</v>
      </c>
      <c r="J403" s="7"/>
      <c r="K403" s="7"/>
      <c r="L403" s="7">
        <v>2007</v>
      </c>
      <c r="M403" s="4" t="s">
        <v>157</v>
      </c>
      <c r="N403" s="4" t="s">
        <v>848</v>
      </c>
      <c r="O403" s="4" t="s">
        <v>848</v>
      </c>
      <c r="P403" s="4" t="s">
        <v>848</v>
      </c>
      <c r="Q403" s="4" t="s">
        <v>848</v>
      </c>
      <c r="R403" s="4" t="s">
        <v>695</v>
      </c>
      <c r="S403" s="4" t="s">
        <v>848</v>
      </c>
      <c r="T403" s="4" t="s">
        <v>848</v>
      </c>
      <c r="U403" s="4" t="s">
        <v>848</v>
      </c>
      <c r="V403" s="4">
        <f t="shared" si="405"/>
        <v>0</v>
      </c>
      <c r="W403" s="4">
        <f t="shared" si="406"/>
        <v>0</v>
      </c>
      <c r="X403" s="4">
        <f t="shared" si="407"/>
        <v>0</v>
      </c>
      <c r="Y403" s="4">
        <f t="shared" si="408"/>
        <v>0</v>
      </c>
      <c r="Z403" s="4">
        <f t="shared" si="409"/>
        <v>1</v>
      </c>
      <c r="AA403" s="4">
        <f t="shared" si="410"/>
        <v>0</v>
      </c>
      <c r="AB403" s="4">
        <f t="shared" si="411"/>
        <v>0</v>
      </c>
      <c r="AC403" s="4">
        <f t="shared" si="412"/>
        <v>0</v>
      </c>
      <c r="AD403" s="8"/>
      <c r="AE403" s="9" t="s">
        <v>848</v>
      </c>
      <c r="AF403" s="9"/>
      <c r="AG403" s="9"/>
      <c r="AH403" s="9"/>
      <c r="AI403" s="9"/>
    </row>
    <row r="404" spans="2:35" s="2" customFormat="1" ht="15" customHeight="1" x14ac:dyDescent="0.3">
      <c r="B404" s="9" t="s">
        <v>1379</v>
      </c>
      <c r="C404" s="11" t="s">
        <v>1529</v>
      </c>
      <c r="D404" s="5" t="s">
        <v>26</v>
      </c>
      <c r="E404" s="5" t="s">
        <v>861</v>
      </c>
      <c r="F404" s="75">
        <f t="shared" si="404"/>
        <v>1</v>
      </c>
      <c r="G404" s="6" t="s">
        <v>123</v>
      </c>
      <c r="H404" s="7" t="s">
        <v>1381</v>
      </c>
      <c r="I404" s="7" t="s">
        <v>555</v>
      </c>
      <c r="J404" s="7"/>
      <c r="K404" s="7"/>
      <c r="L404" s="7">
        <v>2018</v>
      </c>
      <c r="M404" s="4" t="s">
        <v>1380</v>
      </c>
      <c r="N404" s="4" t="s">
        <v>848</v>
      </c>
      <c r="O404" s="4" t="s">
        <v>848</v>
      </c>
      <c r="P404" s="4" t="s">
        <v>848</v>
      </c>
      <c r="Q404" s="4" t="s">
        <v>848</v>
      </c>
      <c r="R404" s="4" t="s">
        <v>848</v>
      </c>
      <c r="S404" s="4" t="s">
        <v>848</v>
      </c>
      <c r="T404" s="4" t="s">
        <v>695</v>
      </c>
      <c r="U404" s="4" t="s">
        <v>848</v>
      </c>
      <c r="V404" s="4">
        <f t="shared" si="405"/>
        <v>0</v>
      </c>
      <c r="W404" s="4">
        <f t="shared" si="406"/>
        <v>0</v>
      </c>
      <c r="X404" s="4">
        <f t="shared" si="407"/>
        <v>0</v>
      </c>
      <c r="Y404" s="4">
        <f t="shared" si="408"/>
        <v>0</v>
      </c>
      <c r="Z404" s="4">
        <f t="shared" si="409"/>
        <v>0</v>
      </c>
      <c r="AA404" s="4">
        <f t="shared" si="410"/>
        <v>0</v>
      </c>
      <c r="AB404" s="4">
        <f t="shared" si="411"/>
        <v>1</v>
      </c>
      <c r="AC404" s="4">
        <f t="shared" si="412"/>
        <v>0</v>
      </c>
      <c r="AD404" s="8"/>
      <c r="AE404" s="9" t="s">
        <v>848</v>
      </c>
      <c r="AF404" s="9"/>
      <c r="AG404" s="9"/>
      <c r="AH404" s="9"/>
      <c r="AI404" s="9"/>
    </row>
    <row r="405" spans="2:35" s="2" customFormat="1" ht="15" customHeight="1" x14ac:dyDescent="0.3">
      <c r="B405" s="18" t="s">
        <v>1410</v>
      </c>
      <c r="C405" s="11" t="s">
        <v>1529</v>
      </c>
      <c r="D405" s="12" t="s">
        <v>26</v>
      </c>
      <c r="E405" s="12" t="s">
        <v>861</v>
      </c>
      <c r="F405" s="75">
        <f t="shared" si="404"/>
        <v>1</v>
      </c>
      <c r="G405" s="13" t="s">
        <v>288</v>
      </c>
      <c r="H405" s="14" t="s">
        <v>20</v>
      </c>
      <c r="I405" s="7" t="s">
        <v>515</v>
      </c>
      <c r="J405" s="7" t="s">
        <v>941</v>
      </c>
      <c r="K405" s="7"/>
      <c r="L405" s="7">
        <v>2016</v>
      </c>
      <c r="M405" s="4" t="s">
        <v>910</v>
      </c>
      <c r="N405" s="4" t="s">
        <v>848</v>
      </c>
      <c r="O405" s="4" t="s">
        <v>848</v>
      </c>
      <c r="P405" s="4" t="s">
        <v>848</v>
      </c>
      <c r="Q405" s="4" t="s">
        <v>848</v>
      </c>
      <c r="R405" s="4" t="s">
        <v>695</v>
      </c>
      <c r="S405" s="4" t="s">
        <v>848</v>
      </c>
      <c r="T405" s="4" t="s">
        <v>848</v>
      </c>
      <c r="U405" s="4" t="s">
        <v>848</v>
      </c>
      <c r="V405" s="4">
        <f t="shared" si="405"/>
        <v>0</v>
      </c>
      <c r="W405" s="4">
        <f t="shared" si="406"/>
        <v>0</v>
      </c>
      <c r="X405" s="4">
        <f t="shared" si="407"/>
        <v>0</v>
      </c>
      <c r="Y405" s="4">
        <f t="shared" si="408"/>
        <v>0</v>
      </c>
      <c r="Z405" s="4">
        <f t="shared" si="409"/>
        <v>1</v>
      </c>
      <c r="AA405" s="4">
        <f t="shared" si="410"/>
        <v>0</v>
      </c>
      <c r="AB405" s="4">
        <f t="shared" si="411"/>
        <v>0</v>
      </c>
      <c r="AC405" s="4">
        <f t="shared" si="412"/>
        <v>0</v>
      </c>
      <c r="AD405" s="8"/>
      <c r="AE405" s="9" t="s">
        <v>848</v>
      </c>
      <c r="AF405" s="9"/>
      <c r="AG405" s="9"/>
      <c r="AH405" s="9"/>
      <c r="AI405" s="9"/>
    </row>
    <row r="406" spans="2:35" s="2" customFormat="1" ht="15" customHeight="1" x14ac:dyDescent="0.3">
      <c r="B406" s="18" t="s">
        <v>1553</v>
      </c>
      <c r="C406" s="11" t="s">
        <v>1529</v>
      </c>
      <c r="D406" s="12" t="s">
        <v>26</v>
      </c>
      <c r="E406" s="12" t="s">
        <v>861</v>
      </c>
      <c r="F406" s="75">
        <f t="shared" ref="F406" si="448">IF(E406="Alive",1,0)</f>
        <v>1</v>
      </c>
      <c r="G406" s="13" t="s">
        <v>1115</v>
      </c>
      <c r="H406" s="14" t="s">
        <v>1200</v>
      </c>
      <c r="I406" s="7" t="s">
        <v>1116</v>
      </c>
      <c r="J406" s="7"/>
      <c r="K406" s="7"/>
      <c r="L406" s="7">
        <v>2017</v>
      </c>
      <c r="M406" s="4" t="s">
        <v>1554</v>
      </c>
      <c r="N406" s="4" t="s">
        <v>848</v>
      </c>
      <c r="O406" s="4" t="s">
        <v>695</v>
      </c>
      <c r="P406" s="4" t="s">
        <v>695</v>
      </c>
      <c r="Q406" s="4" t="s">
        <v>848</v>
      </c>
      <c r="R406" s="4" t="s">
        <v>848</v>
      </c>
      <c r="S406" s="4" t="s">
        <v>695</v>
      </c>
      <c r="T406" s="4" t="s">
        <v>695</v>
      </c>
      <c r="U406" s="4" t="s">
        <v>848</v>
      </c>
      <c r="V406" s="4">
        <f t="shared" ref="V406" si="449">IF(N406="Yes",1,0)</f>
        <v>0</v>
      </c>
      <c r="W406" s="4">
        <f t="shared" ref="W406" si="450">IF(O406="Yes",1,0)</f>
        <v>1</v>
      </c>
      <c r="X406" s="4">
        <f t="shared" ref="X406" si="451">IF(P406="Yes",1,0)</f>
        <v>1</v>
      </c>
      <c r="Y406" s="4">
        <f t="shared" ref="Y406" si="452">IF(Q406="Yes",1,0)</f>
        <v>0</v>
      </c>
      <c r="Z406" s="4">
        <f t="shared" ref="Z406" si="453">IF(R406="Yes",1,0)</f>
        <v>0</v>
      </c>
      <c r="AA406" s="4">
        <f t="shared" ref="AA406" si="454">IF(S406="Yes",1,0)</f>
        <v>1</v>
      </c>
      <c r="AB406" s="4">
        <f t="shared" ref="AB406" si="455">IF(T406="Yes",1,0)</f>
        <v>1</v>
      </c>
      <c r="AC406" s="4">
        <f t="shared" ref="AC406" si="456">IF(U406="Yes",1,0)</f>
        <v>0</v>
      </c>
      <c r="AD406" s="8" t="s">
        <v>1555</v>
      </c>
      <c r="AE406" s="9" t="s">
        <v>848</v>
      </c>
      <c r="AF406" s="9"/>
      <c r="AG406" s="9"/>
      <c r="AH406" s="9"/>
      <c r="AI406" s="9"/>
    </row>
    <row r="407" spans="2:35" s="2" customFormat="1" ht="15" customHeight="1" x14ac:dyDescent="0.3">
      <c r="B407" s="4" t="s">
        <v>776</v>
      </c>
      <c r="C407" s="11" t="s">
        <v>1529</v>
      </c>
      <c r="D407" s="12" t="s">
        <v>26</v>
      </c>
      <c r="E407" s="12" t="s">
        <v>861</v>
      </c>
      <c r="F407" s="75">
        <f t="shared" si="404"/>
        <v>1</v>
      </c>
      <c r="G407" s="4" t="s">
        <v>123</v>
      </c>
      <c r="H407" s="7" t="s">
        <v>124</v>
      </c>
      <c r="I407" s="4" t="s">
        <v>555</v>
      </c>
      <c r="J407" s="4"/>
      <c r="K407" s="4"/>
      <c r="L407" s="22">
        <v>2015</v>
      </c>
      <c r="M407" s="4" t="s">
        <v>1050</v>
      </c>
      <c r="N407" s="4" t="s">
        <v>848</v>
      </c>
      <c r="O407" s="4" t="s">
        <v>848</v>
      </c>
      <c r="P407" s="4" t="s">
        <v>848</v>
      </c>
      <c r="Q407" s="4" t="s">
        <v>848</v>
      </c>
      <c r="R407" s="4" t="s">
        <v>695</v>
      </c>
      <c r="S407" s="4" t="s">
        <v>848</v>
      </c>
      <c r="T407" s="4" t="s">
        <v>695</v>
      </c>
      <c r="U407" s="4" t="s">
        <v>848</v>
      </c>
      <c r="V407" s="4">
        <f t="shared" ref="V407:V441" si="457">IF(N407="Yes",1,0)</f>
        <v>0</v>
      </c>
      <c r="W407" s="4">
        <f t="shared" ref="W407:W441" si="458">IF(O407="Yes",1,0)</f>
        <v>0</v>
      </c>
      <c r="X407" s="4">
        <f t="shared" ref="X407:X441" si="459">IF(P407="Yes",1,0)</f>
        <v>0</v>
      </c>
      <c r="Y407" s="4">
        <f t="shared" ref="Y407:Y441" si="460">IF(Q407="Yes",1,0)</f>
        <v>0</v>
      </c>
      <c r="Z407" s="4">
        <f t="shared" ref="Z407:Z441" si="461">IF(R407="Yes",1,0)</f>
        <v>1</v>
      </c>
      <c r="AA407" s="4">
        <f t="shared" ref="AA407:AA441" si="462">IF(S407="Yes",1,0)</f>
        <v>0</v>
      </c>
      <c r="AB407" s="4">
        <f t="shared" ref="AB407:AB441" si="463">IF(T407="Yes",1,0)</f>
        <v>1</v>
      </c>
      <c r="AC407" s="4">
        <f t="shared" ref="AC407:AC441" si="464">IF(U407="Yes",1,0)</f>
        <v>0</v>
      </c>
      <c r="AD407" s="8" t="s">
        <v>1123</v>
      </c>
      <c r="AE407" s="8" t="s">
        <v>848</v>
      </c>
      <c r="AF407" s="8"/>
      <c r="AG407" s="8"/>
      <c r="AH407" s="8"/>
      <c r="AI407" s="8"/>
    </row>
    <row r="408" spans="2:35" s="2" customFormat="1" ht="15" customHeight="1" x14ac:dyDescent="0.3">
      <c r="B408" s="4" t="s">
        <v>1419</v>
      </c>
      <c r="C408" s="11" t="s">
        <v>1529</v>
      </c>
      <c r="D408" s="12" t="s">
        <v>31</v>
      </c>
      <c r="E408" s="12" t="s">
        <v>861</v>
      </c>
      <c r="F408" s="75">
        <f t="shared" si="404"/>
        <v>1</v>
      </c>
      <c r="G408" s="4" t="s">
        <v>123</v>
      </c>
      <c r="H408" s="13" t="s">
        <v>1476</v>
      </c>
      <c r="I408" s="4" t="s">
        <v>555</v>
      </c>
      <c r="J408" s="4"/>
      <c r="K408" s="4"/>
      <c r="L408" s="22">
        <v>2017</v>
      </c>
      <c r="M408" s="4" t="s">
        <v>1420</v>
      </c>
      <c r="N408" s="4" t="s">
        <v>848</v>
      </c>
      <c r="O408" s="4" t="s">
        <v>848</v>
      </c>
      <c r="P408" s="4" t="s">
        <v>848</v>
      </c>
      <c r="Q408" s="4" t="s">
        <v>848</v>
      </c>
      <c r="R408" s="4" t="s">
        <v>848</v>
      </c>
      <c r="S408" s="4" t="s">
        <v>848</v>
      </c>
      <c r="T408" s="4" t="s">
        <v>695</v>
      </c>
      <c r="U408" s="4" t="s">
        <v>848</v>
      </c>
      <c r="V408" s="4">
        <f t="shared" si="457"/>
        <v>0</v>
      </c>
      <c r="W408" s="4">
        <f t="shared" si="458"/>
        <v>0</v>
      </c>
      <c r="X408" s="4">
        <f t="shared" si="459"/>
        <v>0</v>
      </c>
      <c r="Y408" s="4">
        <f t="shared" si="460"/>
        <v>0</v>
      </c>
      <c r="Z408" s="4">
        <f t="shared" si="461"/>
        <v>0</v>
      </c>
      <c r="AA408" s="4">
        <f t="shared" si="462"/>
        <v>0</v>
      </c>
      <c r="AB408" s="4">
        <f t="shared" si="463"/>
        <v>1</v>
      </c>
      <c r="AC408" s="4">
        <f t="shared" si="464"/>
        <v>0</v>
      </c>
      <c r="AD408" s="8"/>
      <c r="AE408" s="8" t="s">
        <v>879</v>
      </c>
      <c r="AF408" s="8"/>
      <c r="AG408" s="8"/>
      <c r="AH408" s="8"/>
      <c r="AI408" s="8"/>
    </row>
    <row r="409" spans="2:35" s="2" customFormat="1" ht="15" customHeight="1" x14ac:dyDescent="0.3">
      <c r="B409" s="9" t="s">
        <v>12</v>
      </c>
      <c r="C409" s="11" t="s">
        <v>1529</v>
      </c>
      <c r="D409" s="10" t="s">
        <v>31</v>
      </c>
      <c r="E409" s="5" t="s">
        <v>861</v>
      </c>
      <c r="F409" s="75">
        <f t="shared" si="404"/>
        <v>1</v>
      </c>
      <c r="G409" s="4" t="s">
        <v>123</v>
      </c>
      <c r="H409" s="13" t="s">
        <v>1476</v>
      </c>
      <c r="I409" s="7" t="s">
        <v>641</v>
      </c>
      <c r="J409" s="7"/>
      <c r="K409" s="7"/>
      <c r="L409" s="7">
        <v>2014</v>
      </c>
      <c r="M409" s="4" t="s">
        <v>158</v>
      </c>
      <c r="N409" s="4" t="s">
        <v>695</v>
      </c>
      <c r="O409" s="4" t="s">
        <v>695</v>
      </c>
      <c r="P409" s="4" t="s">
        <v>848</v>
      </c>
      <c r="Q409" s="4" t="s">
        <v>848</v>
      </c>
      <c r="R409" s="4" t="s">
        <v>695</v>
      </c>
      <c r="S409" s="4" t="s">
        <v>695</v>
      </c>
      <c r="T409" s="4" t="s">
        <v>695</v>
      </c>
      <c r="U409" s="4" t="s">
        <v>848</v>
      </c>
      <c r="V409" s="4">
        <f t="shared" si="457"/>
        <v>1</v>
      </c>
      <c r="W409" s="4">
        <f t="shared" si="458"/>
        <v>1</v>
      </c>
      <c r="X409" s="4">
        <f t="shared" si="459"/>
        <v>0</v>
      </c>
      <c r="Y409" s="4">
        <f t="shared" si="460"/>
        <v>0</v>
      </c>
      <c r="Z409" s="4">
        <f t="shared" si="461"/>
        <v>1</v>
      </c>
      <c r="AA409" s="4">
        <f t="shared" si="462"/>
        <v>1</v>
      </c>
      <c r="AB409" s="4">
        <f t="shared" si="463"/>
        <v>1</v>
      </c>
      <c r="AC409" s="4">
        <f t="shared" si="464"/>
        <v>0</v>
      </c>
      <c r="AD409" s="8"/>
      <c r="AE409" s="9" t="s">
        <v>879</v>
      </c>
      <c r="AF409" s="9"/>
      <c r="AG409" s="9"/>
      <c r="AH409" s="9"/>
      <c r="AI409" s="9"/>
    </row>
    <row r="410" spans="2:35" s="2" customFormat="1" ht="15" customHeight="1" x14ac:dyDescent="0.3">
      <c r="B410" s="4" t="s">
        <v>881</v>
      </c>
      <c r="C410" s="11" t="s">
        <v>1529</v>
      </c>
      <c r="D410" s="5" t="s">
        <v>31</v>
      </c>
      <c r="E410" s="5" t="s">
        <v>861</v>
      </c>
      <c r="F410" s="75">
        <f t="shared" si="404"/>
        <v>1</v>
      </c>
      <c r="G410" s="4" t="s">
        <v>123</v>
      </c>
      <c r="H410" s="4" t="s">
        <v>1381</v>
      </c>
      <c r="I410" s="4" t="s">
        <v>555</v>
      </c>
      <c r="J410" s="4"/>
      <c r="K410" s="4"/>
      <c r="L410" s="4">
        <v>2014</v>
      </c>
      <c r="M410" s="4" t="s">
        <v>882</v>
      </c>
      <c r="N410" s="4" t="s">
        <v>848</v>
      </c>
      <c r="O410" s="4" t="s">
        <v>848</v>
      </c>
      <c r="P410" s="4" t="s">
        <v>848</v>
      </c>
      <c r="Q410" s="4" t="s">
        <v>848</v>
      </c>
      <c r="R410" s="4" t="s">
        <v>848</v>
      </c>
      <c r="S410" s="4" t="s">
        <v>848</v>
      </c>
      <c r="T410" s="4" t="s">
        <v>848</v>
      </c>
      <c r="U410" s="4" t="s">
        <v>848</v>
      </c>
      <c r="V410" s="4">
        <f t="shared" si="457"/>
        <v>0</v>
      </c>
      <c r="W410" s="4">
        <f t="shared" si="458"/>
        <v>0</v>
      </c>
      <c r="X410" s="4">
        <f t="shared" si="459"/>
        <v>0</v>
      </c>
      <c r="Y410" s="4">
        <f t="shared" si="460"/>
        <v>0</v>
      </c>
      <c r="Z410" s="4">
        <f t="shared" si="461"/>
        <v>0</v>
      </c>
      <c r="AA410" s="4">
        <f t="shared" si="462"/>
        <v>0</v>
      </c>
      <c r="AB410" s="4">
        <f t="shared" si="463"/>
        <v>0</v>
      </c>
      <c r="AC410" s="4">
        <f t="shared" si="464"/>
        <v>0</v>
      </c>
      <c r="AD410" s="8" t="s">
        <v>880</v>
      </c>
      <c r="AE410" s="8" t="s">
        <v>848</v>
      </c>
      <c r="AF410" s="8"/>
      <c r="AG410" s="8"/>
      <c r="AH410" s="8"/>
      <c r="AI410" s="8"/>
    </row>
    <row r="411" spans="2:35" s="2" customFormat="1" ht="15" customHeight="1" x14ac:dyDescent="0.3">
      <c r="B411" s="4" t="s">
        <v>883</v>
      </c>
      <c r="C411" s="11" t="s">
        <v>1529</v>
      </c>
      <c r="D411" s="5" t="s">
        <v>31</v>
      </c>
      <c r="E411" s="5" t="s">
        <v>861</v>
      </c>
      <c r="F411" s="75">
        <f t="shared" si="404"/>
        <v>1</v>
      </c>
      <c r="G411" s="4" t="s">
        <v>69</v>
      </c>
      <c r="H411" s="4" t="s">
        <v>121</v>
      </c>
      <c r="I411" s="4" t="s">
        <v>555</v>
      </c>
      <c r="J411" s="4"/>
      <c r="K411" s="4"/>
      <c r="L411" s="4">
        <v>2017</v>
      </c>
      <c r="M411" s="4" t="s">
        <v>884</v>
      </c>
      <c r="N411" s="4" t="s">
        <v>695</v>
      </c>
      <c r="O411" s="4" t="s">
        <v>695</v>
      </c>
      <c r="P411" s="4" t="s">
        <v>848</v>
      </c>
      <c r="Q411" s="4" t="s">
        <v>848</v>
      </c>
      <c r="R411" s="4" t="s">
        <v>695</v>
      </c>
      <c r="S411" s="4" t="s">
        <v>848</v>
      </c>
      <c r="T411" s="4" t="s">
        <v>848</v>
      </c>
      <c r="U411" s="4" t="s">
        <v>848</v>
      </c>
      <c r="V411" s="4">
        <f t="shared" si="457"/>
        <v>1</v>
      </c>
      <c r="W411" s="4">
        <f t="shared" si="458"/>
        <v>1</v>
      </c>
      <c r="X411" s="4">
        <f t="shared" si="459"/>
        <v>0</v>
      </c>
      <c r="Y411" s="4">
        <f t="shared" si="460"/>
        <v>0</v>
      </c>
      <c r="Z411" s="4">
        <f t="shared" si="461"/>
        <v>1</v>
      </c>
      <c r="AA411" s="4">
        <f t="shared" si="462"/>
        <v>0</v>
      </c>
      <c r="AB411" s="4">
        <f t="shared" si="463"/>
        <v>0</v>
      </c>
      <c r="AC411" s="4">
        <f t="shared" si="464"/>
        <v>0</v>
      </c>
      <c r="AD411" s="8" t="s">
        <v>885</v>
      </c>
      <c r="AE411" s="8" t="s">
        <v>848</v>
      </c>
      <c r="AF411" s="8"/>
      <c r="AG411" s="8"/>
      <c r="AH411" s="8"/>
      <c r="AI411" s="8"/>
    </row>
    <row r="412" spans="2:35" s="2" customFormat="1" ht="15" customHeight="1" x14ac:dyDescent="0.3">
      <c r="B412" s="4" t="s">
        <v>6</v>
      </c>
      <c r="C412" s="11" t="s">
        <v>1529</v>
      </c>
      <c r="D412" s="5" t="s">
        <v>31</v>
      </c>
      <c r="E412" s="5" t="s">
        <v>861</v>
      </c>
      <c r="F412" s="75">
        <f t="shared" si="404"/>
        <v>1</v>
      </c>
      <c r="G412" s="4" t="s">
        <v>123</v>
      </c>
      <c r="H412" s="7" t="s">
        <v>124</v>
      </c>
      <c r="I412" s="7" t="s">
        <v>641</v>
      </c>
      <c r="J412" s="7"/>
      <c r="K412" s="7"/>
      <c r="L412" s="4">
        <v>2013</v>
      </c>
      <c r="M412" s="4" t="s">
        <v>159</v>
      </c>
      <c r="N412" s="4" t="s">
        <v>848</v>
      </c>
      <c r="O412" s="4" t="s">
        <v>848</v>
      </c>
      <c r="P412" s="4" t="s">
        <v>848</v>
      </c>
      <c r="Q412" s="4" t="s">
        <v>848</v>
      </c>
      <c r="R412" s="4" t="s">
        <v>848</v>
      </c>
      <c r="S412" s="4" t="s">
        <v>848</v>
      </c>
      <c r="T412" s="4" t="s">
        <v>848</v>
      </c>
      <c r="U412" s="4" t="s">
        <v>848</v>
      </c>
      <c r="V412" s="4">
        <f t="shared" si="457"/>
        <v>0</v>
      </c>
      <c r="W412" s="4">
        <f t="shared" si="458"/>
        <v>0</v>
      </c>
      <c r="X412" s="4">
        <f t="shared" si="459"/>
        <v>0</v>
      </c>
      <c r="Y412" s="4">
        <f t="shared" si="460"/>
        <v>0</v>
      </c>
      <c r="Z412" s="4">
        <f t="shared" si="461"/>
        <v>0</v>
      </c>
      <c r="AA412" s="4">
        <f t="shared" si="462"/>
        <v>0</v>
      </c>
      <c r="AB412" s="4">
        <f t="shared" si="463"/>
        <v>0</v>
      </c>
      <c r="AC412" s="4">
        <f t="shared" si="464"/>
        <v>0</v>
      </c>
      <c r="AD412" s="8" t="s">
        <v>886</v>
      </c>
      <c r="AE412" s="8" t="s">
        <v>848</v>
      </c>
      <c r="AF412" s="8"/>
      <c r="AG412" s="8"/>
      <c r="AH412" s="8"/>
      <c r="AI412" s="8"/>
    </row>
    <row r="413" spans="2:35" s="2" customFormat="1" ht="15" customHeight="1" x14ac:dyDescent="0.3">
      <c r="B413" s="4" t="s">
        <v>1524</v>
      </c>
      <c r="C413" s="11" t="s">
        <v>1529</v>
      </c>
      <c r="D413" s="5" t="s">
        <v>31</v>
      </c>
      <c r="E413" s="5" t="s">
        <v>861</v>
      </c>
      <c r="F413" s="75">
        <f t="shared" ref="F413" si="465">IF(E413="Alive",1,0)</f>
        <v>1</v>
      </c>
      <c r="G413" s="4" t="s">
        <v>142</v>
      </c>
      <c r="H413" s="4" t="s">
        <v>143</v>
      </c>
      <c r="I413" s="7" t="s">
        <v>555</v>
      </c>
      <c r="J413" s="7"/>
      <c r="K413" s="7"/>
      <c r="L413" s="4">
        <v>2017</v>
      </c>
      <c r="M413" s="4" t="s">
        <v>1523</v>
      </c>
      <c r="N413" s="4" t="s">
        <v>848</v>
      </c>
      <c r="O413" s="4" t="s">
        <v>848</v>
      </c>
      <c r="P413" s="4" t="s">
        <v>848</v>
      </c>
      <c r="Q413" s="4" t="s">
        <v>848</v>
      </c>
      <c r="R413" s="4" t="s">
        <v>848</v>
      </c>
      <c r="S413" s="4" t="s">
        <v>848</v>
      </c>
      <c r="T413" s="4" t="s">
        <v>848</v>
      </c>
      <c r="U413" s="4" t="s">
        <v>848</v>
      </c>
      <c r="V413" s="4">
        <f t="shared" ref="V413" si="466">IF(N413="Yes",1,0)</f>
        <v>0</v>
      </c>
      <c r="W413" s="4">
        <f t="shared" ref="W413" si="467">IF(O413="Yes",1,0)</f>
        <v>0</v>
      </c>
      <c r="X413" s="4">
        <f t="shared" ref="X413" si="468">IF(P413="Yes",1,0)</f>
        <v>0</v>
      </c>
      <c r="Y413" s="4">
        <f t="shared" ref="Y413" si="469">IF(Q413="Yes",1,0)</f>
        <v>0</v>
      </c>
      <c r="Z413" s="4">
        <f t="shared" ref="Z413" si="470">IF(R413="Yes",1,0)</f>
        <v>0</v>
      </c>
      <c r="AA413" s="4">
        <f t="shared" ref="AA413" si="471">IF(S413="Yes",1,0)</f>
        <v>0</v>
      </c>
      <c r="AB413" s="4">
        <f t="shared" ref="AB413" si="472">IF(T413="Yes",1,0)</f>
        <v>0</v>
      </c>
      <c r="AC413" s="4">
        <f t="shared" ref="AC413" si="473">IF(U413="Yes",1,0)</f>
        <v>0</v>
      </c>
      <c r="AD413" s="8"/>
      <c r="AE413" s="8" t="s">
        <v>848</v>
      </c>
      <c r="AF413" s="8"/>
      <c r="AG413" s="8"/>
      <c r="AH413" s="8"/>
      <c r="AI413" s="16"/>
    </row>
    <row r="414" spans="2:35" s="2" customFormat="1" ht="15" customHeight="1" x14ac:dyDescent="0.3">
      <c r="B414" s="4" t="s">
        <v>35</v>
      </c>
      <c r="C414" s="11" t="s">
        <v>1529</v>
      </c>
      <c r="D414" s="5" t="s">
        <v>31</v>
      </c>
      <c r="E414" s="5" t="s">
        <v>861</v>
      </c>
      <c r="F414" s="75">
        <f t="shared" si="404"/>
        <v>1</v>
      </c>
      <c r="G414" s="6" t="s">
        <v>69</v>
      </c>
      <c r="H414" s="4" t="s">
        <v>66</v>
      </c>
      <c r="I414" s="4" t="s">
        <v>641</v>
      </c>
      <c r="J414" s="4"/>
      <c r="K414" s="4"/>
      <c r="L414" s="23" t="s">
        <v>293</v>
      </c>
      <c r="M414" s="4" t="s">
        <v>160</v>
      </c>
      <c r="N414" s="4" t="s">
        <v>695</v>
      </c>
      <c r="O414" s="4" t="s">
        <v>848</v>
      </c>
      <c r="P414" s="4" t="s">
        <v>848</v>
      </c>
      <c r="Q414" s="4" t="s">
        <v>848</v>
      </c>
      <c r="R414" s="4" t="s">
        <v>695</v>
      </c>
      <c r="S414" s="4" t="s">
        <v>695</v>
      </c>
      <c r="T414" s="4" t="s">
        <v>848</v>
      </c>
      <c r="U414" s="4" t="s">
        <v>848</v>
      </c>
      <c r="V414" s="4">
        <f t="shared" si="457"/>
        <v>1</v>
      </c>
      <c r="W414" s="4">
        <f t="shared" si="458"/>
        <v>0</v>
      </c>
      <c r="X414" s="4">
        <f t="shared" si="459"/>
        <v>0</v>
      </c>
      <c r="Y414" s="4">
        <f t="shared" si="460"/>
        <v>0</v>
      </c>
      <c r="Z414" s="4">
        <f t="shared" si="461"/>
        <v>1</v>
      </c>
      <c r="AA414" s="4">
        <f t="shared" si="462"/>
        <v>1</v>
      </c>
      <c r="AB414" s="4">
        <f t="shared" si="463"/>
        <v>0</v>
      </c>
      <c r="AC414" s="4">
        <f t="shared" si="464"/>
        <v>0</v>
      </c>
      <c r="AD414" s="8"/>
      <c r="AE414" s="8" t="s">
        <v>879</v>
      </c>
      <c r="AF414" s="8"/>
      <c r="AG414" s="8"/>
      <c r="AH414" s="8"/>
      <c r="AI414" s="16"/>
    </row>
    <row r="415" spans="2:35" s="2" customFormat="1" ht="15" customHeight="1" x14ac:dyDescent="0.3">
      <c r="B415" s="8" t="s">
        <v>63</v>
      </c>
      <c r="C415" s="11" t="s">
        <v>1529</v>
      </c>
      <c r="D415" s="5" t="s">
        <v>31</v>
      </c>
      <c r="E415" s="5" t="s">
        <v>861</v>
      </c>
      <c r="F415" s="75">
        <f t="shared" si="404"/>
        <v>1</v>
      </c>
      <c r="G415" s="4" t="s">
        <v>123</v>
      </c>
      <c r="H415" s="13" t="s">
        <v>1476</v>
      </c>
      <c r="I415" s="4" t="s">
        <v>641</v>
      </c>
      <c r="J415" s="4"/>
      <c r="K415" s="4"/>
      <c r="L415" s="4">
        <v>2001</v>
      </c>
      <c r="M415" s="4" t="s">
        <v>161</v>
      </c>
      <c r="N415" s="4" t="s">
        <v>848</v>
      </c>
      <c r="O415" s="4" t="s">
        <v>848</v>
      </c>
      <c r="P415" s="4" t="s">
        <v>848</v>
      </c>
      <c r="Q415" s="4" t="s">
        <v>848</v>
      </c>
      <c r="R415" s="4" t="s">
        <v>695</v>
      </c>
      <c r="S415" s="4" t="s">
        <v>695</v>
      </c>
      <c r="T415" s="4" t="s">
        <v>695</v>
      </c>
      <c r="U415" s="4" t="s">
        <v>848</v>
      </c>
      <c r="V415" s="4">
        <f t="shared" si="457"/>
        <v>0</v>
      </c>
      <c r="W415" s="4">
        <f t="shared" si="458"/>
        <v>0</v>
      </c>
      <c r="X415" s="4">
        <f t="shared" si="459"/>
        <v>0</v>
      </c>
      <c r="Y415" s="4">
        <f t="shared" si="460"/>
        <v>0</v>
      </c>
      <c r="Z415" s="4">
        <f t="shared" si="461"/>
        <v>1</v>
      </c>
      <c r="AA415" s="4">
        <f t="shared" si="462"/>
        <v>1</v>
      </c>
      <c r="AB415" s="4">
        <f t="shared" si="463"/>
        <v>1</v>
      </c>
      <c r="AC415" s="4">
        <f t="shared" si="464"/>
        <v>0</v>
      </c>
      <c r="AD415" s="8" t="s">
        <v>887</v>
      </c>
      <c r="AE415" s="8" t="s">
        <v>848</v>
      </c>
      <c r="AF415" s="8"/>
      <c r="AG415" s="8"/>
      <c r="AH415" s="8"/>
      <c r="AI415" s="11" t="s">
        <v>569</v>
      </c>
    </row>
    <row r="416" spans="2:35" s="2" customFormat="1" ht="15" customHeight="1" x14ac:dyDescent="0.3">
      <c r="B416" s="4" t="s">
        <v>33</v>
      </c>
      <c r="C416" s="11" t="s">
        <v>1529</v>
      </c>
      <c r="D416" s="5" t="s">
        <v>31</v>
      </c>
      <c r="E416" s="5" t="s">
        <v>861</v>
      </c>
      <c r="F416" s="75">
        <f t="shared" si="404"/>
        <v>1</v>
      </c>
      <c r="G416" s="4" t="s">
        <v>123</v>
      </c>
      <c r="H416" s="4" t="s">
        <v>124</v>
      </c>
      <c r="I416" s="4" t="s">
        <v>641</v>
      </c>
      <c r="J416" s="4"/>
      <c r="K416" s="4"/>
      <c r="L416" s="4">
        <v>2012</v>
      </c>
      <c r="M416" s="4" t="s">
        <v>162</v>
      </c>
      <c r="N416" s="4" t="s">
        <v>848</v>
      </c>
      <c r="O416" s="4" t="s">
        <v>848</v>
      </c>
      <c r="P416" s="4" t="s">
        <v>848</v>
      </c>
      <c r="Q416" s="4" t="s">
        <v>848</v>
      </c>
      <c r="R416" s="4" t="s">
        <v>848</v>
      </c>
      <c r="S416" s="4" t="s">
        <v>848</v>
      </c>
      <c r="T416" s="4" t="s">
        <v>848</v>
      </c>
      <c r="U416" s="4" t="s">
        <v>848</v>
      </c>
      <c r="V416" s="4">
        <f t="shared" si="457"/>
        <v>0</v>
      </c>
      <c r="W416" s="4">
        <f t="shared" si="458"/>
        <v>0</v>
      </c>
      <c r="X416" s="4">
        <f t="shared" si="459"/>
        <v>0</v>
      </c>
      <c r="Y416" s="4">
        <f t="shared" si="460"/>
        <v>0</v>
      </c>
      <c r="Z416" s="4">
        <f t="shared" si="461"/>
        <v>0</v>
      </c>
      <c r="AA416" s="4">
        <f t="shared" si="462"/>
        <v>0</v>
      </c>
      <c r="AB416" s="4">
        <f t="shared" si="463"/>
        <v>0</v>
      </c>
      <c r="AC416" s="4">
        <f t="shared" si="464"/>
        <v>0</v>
      </c>
      <c r="AD416" s="8"/>
      <c r="AE416" s="8" t="s">
        <v>879</v>
      </c>
      <c r="AF416" s="8"/>
      <c r="AG416" s="8"/>
      <c r="AH416" s="8"/>
      <c r="AI416" s="8"/>
    </row>
    <row r="417" spans="2:35" s="2" customFormat="1" ht="15" customHeight="1" x14ac:dyDescent="0.3">
      <c r="B417" s="4" t="s">
        <v>50</v>
      </c>
      <c r="C417" s="11" t="s">
        <v>1529</v>
      </c>
      <c r="D417" s="5" t="s">
        <v>31</v>
      </c>
      <c r="E417" s="5" t="s">
        <v>861</v>
      </c>
      <c r="F417" s="75">
        <f t="shared" si="404"/>
        <v>1</v>
      </c>
      <c r="G417" s="6" t="s">
        <v>69</v>
      </c>
      <c r="H417" s="4" t="s">
        <v>66</v>
      </c>
      <c r="I417" s="4" t="s">
        <v>555</v>
      </c>
      <c r="J417" s="4"/>
      <c r="K417" s="4"/>
      <c r="L417" s="4">
        <v>2000</v>
      </c>
      <c r="M417" s="4" t="s">
        <v>314</v>
      </c>
      <c r="N417" s="4" t="s">
        <v>848</v>
      </c>
      <c r="O417" s="4" t="s">
        <v>848</v>
      </c>
      <c r="P417" s="4" t="s">
        <v>848</v>
      </c>
      <c r="Q417" s="4" t="s">
        <v>848</v>
      </c>
      <c r="R417" s="4" t="s">
        <v>695</v>
      </c>
      <c r="S417" s="4" t="s">
        <v>695</v>
      </c>
      <c r="T417" s="4" t="s">
        <v>848</v>
      </c>
      <c r="U417" s="4" t="s">
        <v>848</v>
      </c>
      <c r="V417" s="4">
        <f t="shared" si="457"/>
        <v>0</v>
      </c>
      <c r="W417" s="4">
        <f t="shared" si="458"/>
        <v>0</v>
      </c>
      <c r="X417" s="4">
        <f t="shared" si="459"/>
        <v>0</v>
      </c>
      <c r="Y417" s="4">
        <f t="shared" si="460"/>
        <v>0</v>
      </c>
      <c r="Z417" s="4">
        <f t="shared" si="461"/>
        <v>1</v>
      </c>
      <c r="AA417" s="4">
        <f t="shared" si="462"/>
        <v>1</v>
      </c>
      <c r="AB417" s="4">
        <f t="shared" si="463"/>
        <v>0</v>
      </c>
      <c r="AC417" s="4">
        <f t="shared" si="464"/>
        <v>0</v>
      </c>
      <c r="AD417" s="8" t="s">
        <v>888</v>
      </c>
      <c r="AE417" s="8" t="s">
        <v>848</v>
      </c>
      <c r="AF417" s="8"/>
      <c r="AG417" s="8"/>
      <c r="AH417" s="8"/>
      <c r="AI417" s="8"/>
    </row>
    <row r="418" spans="2:35" s="2" customFormat="1" ht="15" customHeight="1" x14ac:dyDescent="0.3">
      <c r="B418" s="4" t="s">
        <v>837</v>
      </c>
      <c r="C418" s="11" t="s">
        <v>1529</v>
      </c>
      <c r="D418" s="5" t="s">
        <v>31</v>
      </c>
      <c r="E418" s="5" t="s">
        <v>861</v>
      </c>
      <c r="F418" s="75">
        <f t="shared" si="404"/>
        <v>1</v>
      </c>
      <c r="G418" s="4" t="s">
        <v>123</v>
      </c>
      <c r="H418" s="13" t="s">
        <v>1476</v>
      </c>
      <c r="I418" s="4" t="s">
        <v>555</v>
      </c>
      <c r="J418" s="4"/>
      <c r="K418" s="4"/>
      <c r="L418" s="22" t="s">
        <v>293</v>
      </c>
      <c r="M418" s="4" t="s">
        <v>838</v>
      </c>
      <c r="N418" s="4" t="s">
        <v>848</v>
      </c>
      <c r="O418" s="4" t="s">
        <v>848</v>
      </c>
      <c r="P418" s="4" t="s">
        <v>848</v>
      </c>
      <c r="Q418" s="4" t="s">
        <v>848</v>
      </c>
      <c r="R418" s="4" t="s">
        <v>848</v>
      </c>
      <c r="S418" s="4" t="s">
        <v>848</v>
      </c>
      <c r="T418" s="4" t="s">
        <v>848</v>
      </c>
      <c r="U418" s="4" t="s">
        <v>848</v>
      </c>
      <c r="V418" s="4">
        <f t="shared" si="457"/>
        <v>0</v>
      </c>
      <c r="W418" s="4">
        <f t="shared" si="458"/>
        <v>0</v>
      </c>
      <c r="X418" s="4">
        <f t="shared" si="459"/>
        <v>0</v>
      </c>
      <c r="Y418" s="4">
        <f t="shared" si="460"/>
        <v>0</v>
      </c>
      <c r="Z418" s="4">
        <f t="shared" si="461"/>
        <v>0</v>
      </c>
      <c r="AA418" s="4">
        <f t="shared" si="462"/>
        <v>0</v>
      </c>
      <c r="AB418" s="4">
        <f t="shared" si="463"/>
        <v>0</v>
      </c>
      <c r="AC418" s="4">
        <f t="shared" si="464"/>
        <v>0</v>
      </c>
      <c r="AD418" s="8"/>
      <c r="AE418" s="8" t="s">
        <v>848</v>
      </c>
      <c r="AF418" s="8"/>
      <c r="AG418" s="8"/>
      <c r="AH418" s="8"/>
      <c r="AI418" s="8"/>
    </row>
    <row r="419" spans="2:35" s="2" customFormat="1" ht="15" customHeight="1" x14ac:dyDescent="0.3">
      <c r="B419" s="4" t="s">
        <v>613</v>
      </c>
      <c r="C419" s="11" t="s">
        <v>1529</v>
      </c>
      <c r="D419" s="5" t="s">
        <v>31</v>
      </c>
      <c r="E419" s="5" t="s">
        <v>861</v>
      </c>
      <c r="F419" s="75">
        <f t="shared" si="404"/>
        <v>1</v>
      </c>
      <c r="G419" s="6" t="s">
        <v>288</v>
      </c>
      <c r="H419" s="4" t="s">
        <v>67</v>
      </c>
      <c r="I419" s="4" t="s">
        <v>555</v>
      </c>
      <c r="J419" s="4"/>
      <c r="K419" s="4"/>
      <c r="L419" s="4">
        <v>2010</v>
      </c>
      <c r="M419" s="4" t="s">
        <v>614</v>
      </c>
      <c r="N419" s="4" t="s">
        <v>695</v>
      </c>
      <c r="O419" s="4" t="s">
        <v>848</v>
      </c>
      <c r="P419" s="4" t="s">
        <v>848</v>
      </c>
      <c r="Q419" s="4" t="s">
        <v>848</v>
      </c>
      <c r="R419" s="4" t="s">
        <v>695</v>
      </c>
      <c r="S419" s="4" t="s">
        <v>695</v>
      </c>
      <c r="T419" s="4" t="s">
        <v>848</v>
      </c>
      <c r="U419" s="4" t="s">
        <v>848</v>
      </c>
      <c r="V419" s="4">
        <f t="shared" si="457"/>
        <v>1</v>
      </c>
      <c r="W419" s="4">
        <f t="shared" si="458"/>
        <v>0</v>
      </c>
      <c r="X419" s="4">
        <f t="shared" si="459"/>
        <v>0</v>
      </c>
      <c r="Y419" s="4">
        <f t="shared" si="460"/>
        <v>0</v>
      </c>
      <c r="Z419" s="4">
        <f t="shared" si="461"/>
        <v>1</v>
      </c>
      <c r="AA419" s="4">
        <f t="shared" si="462"/>
        <v>1</v>
      </c>
      <c r="AB419" s="4">
        <f t="shared" si="463"/>
        <v>0</v>
      </c>
      <c r="AC419" s="4">
        <f t="shared" si="464"/>
        <v>0</v>
      </c>
      <c r="AD419" s="8" t="s">
        <v>889</v>
      </c>
      <c r="AE419" s="8" t="s">
        <v>848</v>
      </c>
      <c r="AF419" s="8"/>
      <c r="AG419" s="8"/>
      <c r="AH419" s="8"/>
      <c r="AI419" s="8"/>
    </row>
    <row r="420" spans="2:35" s="2" customFormat="1" ht="15" customHeight="1" x14ac:dyDescent="0.3">
      <c r="B420" s="4" t="s">
        <v>509</v>
      </c>
      <c r="C420" s="11" t="s">
        <v>1529</v>
      </c>
      <c r="D420" s="5" t="s">
        <v>31</v>
      </c>
      <c r="E420" s="5" t="s">
        <v>861</v>
      </c>
      <c r="F420" s="75">
        <f t="shared" si="404"/>
        <v>1</v>
      </c>
      <c r="G420" s="4" t="s">
        <v>119</v>
      </c>
      <c r="H420" s="4" t="s">
        <v>120</v>
      </c>
      <c r="I420" s="4" t="s">
        <v>556</v>
      </c>
      <c r="J420" s="4"/>
      <c r="K420" s="4"/>
      <c r="L420" s="4">
        <v>2016</v>
      </c>
      <c r="M420" s="4" t="s">
        <v>510</v>
      </c>
      <c r="N420" s="4" t="s">
        <v>848</v>
      </c>
      <c r="O420" s="4" t="s">
        <v>848</v>
      </c>
      <c r="P420" s="4" t="s">
        <v>695</v>
      </c>
      <c r="Q420" s="4" t="s">
        <v>848</v>
      </c>
      <c r="R420" s="4" t="s">
        <v>848</v>
      </c>
      <c r="S420" s="4" t="s">
        <v>848</v>
      </c>
      <c r="T420" s="4" t="s">
        <v>848</v>
      </c>
      <c r="U420" s="4" t="s">
        <v>848</v>
      </c>
      <c r="V420" s="4">
        <f t="shared" si="457"/>
        <v>0</v>
      </c>
      <c r="W420" s="4">
        <f t="shared" si="458"/>
        <v>0</v>
      </c>
      <c r="X420" s="4">
        <f t="shared" si="459"/>
        <v>1</v>
      </c>
      <c r="Y420" s="4">
        <f t="shared" si="460"/>
        <v>0</v>
      </c>
      <c r="Z420" s="4">
        <f t="shared" si="461"/>
        <v>0</v>
      </c>
      <c r="AA420" s="4">
        <f t="shared" si="462"/>
        <v>0</v>
      </c>
      <c r="AB420" s="4">
        <f t="shared" si="463"/>
        <v>0</v>
      </c>
      <c r="AC420" s="4">
        <f t="shared" si="464"/>
        <v>0</v>
      </c>
      <c r="AD420" s="8" t="s">
        <v>890</v>
      </c>
      <c r="AE420" s="8" t="s">
        <v>848</v>
      </c>
      <c r="AF420" s="8"/>
      <c r="AG420" s="8"/>
      <c r="AH420" s="8"/>
      <c r="AI420" s="8"/>
    </row>
    <row r="421" spans="2:35" s="2" customFormat="1" ht="15" customHeight="1" x14ac:dyDescent="0.3">
      <c r="B421" s="4" t="s">
        <v>73</v>
      </c>
      <c r="C421" s="11" t="s">
        <v>1529</v>
      </c>
      <c r="D421" s="5" t="s">
        <v>31</v>
      </c>
      <c r="E421" s="5" t="s">
        <v>861</v>
      </c>
      <c r="F421" s="75">
        <f t="shared" si="404"/>
        <v>1</v>
      </c>
      <c r="G421" s="4" t="s">
        <v>119</v>
      </c>
      <c r="H421" s="4" t="s">
        <v>120</v>
      </c>
      <c r="I421" s="4" t="s">
        <v>641</v>
      </c>
      <c r="J421" s="4"/>
      <c r="K421" s="4"/>
      <c r="L421" s="4">
        <v>2001</v>
      </c>
      <c r="M421" s="4" t="s">
        <v>163</v>
      </c>
      <c r="N421" s="4" t="s">
        <v>848</v>
      </c>
      <c r="O421" s="4" t="s">
        <v>848</v>
      </c>
      <c r="P421" s="4" t="s">
        <v>848</v>
      </c>
      <c r="Q421" s="4" t="s">
        <v>848</v>
      </c>
      <c r="R421" s="4" t="s">
        <v>848</v>
      </c>
      <c r="S421" s="4" t="s">
        <v>848</v>
      </c>
      <c r="T421" s="4" t="s">
        <v>848</v>
      </c>
      <c r="U421" s="4" t="s">
        <v>848</v>
      </c>
      <c r="V421" s="4">
        <f t="shared" si="457"/>
        <v>0</v>
      </c>
      <c r="W421" s="4">
        <f t="shared" si="458"/>
        <v>0</v>
      </c>
      <c r="X421" s="4">
        <f t="shared" si="459"/>
        <v>0</v>
      </c>
      <c r="Y421" s="4">
        <f t="shared" si="460"/>
        <v>0</v>
      </c>
      <c r="Z421" s="4">
        <f t="shared" si="461"/>
        <v>0</v>
      </c>
      <c r="AA421" s="4">
        <f t="shared" si="462"/>
        <v>0</v>
      </c>
      <c r="AB421" s="4">
        <f t="shared" si="463"/>
        <v>0</v>
      </c>
      <c r="AC421" s="4">
        <f t="shared" si="464"/>
        <v>0</v>
      </c>
      <c r="AD421" s="8"/>
      <c r="AE421" s="8" t="s">
        <v>879</v>
      </c>
      <c r="AF421" s="8"/>
      <c r="AG421" s="8"/>
      <c r="AH421" s="8"/>
      <c r="AI421" s="8"/>
    </row>
    <row r="422" spans="2:35" s="2" customFormat="1" ht="15" customHeight="1" x14ac:dyDescent="0.3">
      <c r="B422" s="4" t="s">
        <v>77</v>
      </c>
      <c r="C422" s="11" t="s">
        <v>1529</v>
      </c>
      <c r="D422" s="5" t="s">
        <v>31</v>
      </c>
      <c r="E422" s="5" t="s">
        <v>861</v>
      </c>
      <c r="F422" s="75">
        <f t="shared" si="404"/>
        <v>1</v>
      </c>
      <c r="G422" s="4" t="s">
        <v>119</v>
      </c>
      <c r="H422" s="4" t="s">
        <v>120</v>
      </c>
      <c r="I422" s="4" t="s">
        <v>641</v>
      </c>
      <c r="J422" s="4"/>
      <c r="K422" s="4"/>
      <c r="L422" s="4">
        <v>2004</v>
      </c>
      <c r="M422" s="4" t="s">
        <v>165</v>
      </c>
      <c r="N422" s="4" t="s">
        <v>848</v>
      </c>
      <c r="O422" s="4" t="s">
        <v>848</v>
      </c>
      <c r="P422" s="4" t="s">
        <v>848</v>
      </c>
      <c r="Q422" s="4" t="s">
        <v>848</v>
      </c>
      <c r="R422" s="4" t="s">
        <v>848</v>
      </c>
      <c r="S422" s="4" t="s">
        <v>848</v>
      </c>
      <c r="T422" s="4" t="s">
        <v>848</v>
      </c>
      <c r="U422" s="4" t="s">
        <v>848</v>
      </c>
      <c r="V422" s="4">
        <f t="shared" si="457"/>
        <v>0</v>
      </c>
      <c r="W422" s="4">
        <f t="shared" si="458"/>
        <v>0</v>
      </c>
      <c r="X422" s="4">
        <f t="shared" si="459"/>
        <v>0</v>
      </c>
      <c r="Y422" s="4">
        <f t="shared" si="460"/>
        <v>0</v>
      </c>
      <c r="Z422" s="4">
        <f t="shared" si="461"/>
        <v>0</v>
      </c>
      <c r="AA422" s="4">
        <f t="shared" si="462"/>
        <v>0</v>
      </c>
      <c r="AB422" s="4">
        <f t="shared" si="463"/>
        <v>0</v>
      </c>
      <c r="AC422" s="4">
        <f t="shared" si="464"/>
        <v>0</v>
      </c>
      <c r="AD422" s="8" t="s">
        <v>892</v>
      </c>
      <c r="AE422" s="8" t="s">
        <v>848</v>
      </c>
      <c r="AF422" s="8"/>
      <c r="AG422" s="8"/>
      <c r="AH422" s="8"/>
      <c r="AI422" s="8"/>
    </row>
    <row r="423" spans="2:35" s="2" customFormat="1" ht="15" customHeight="1" x14ac:dyDescent="0.3">
      <c r="B423" s="4" t="s">
        <v>74</v>
      </c>
      <c r="C423" s="11" t="s">
        <v>1529</v>
      </c>
      <c r="D423" s="5" t="s">
        <v>31</v>
      </c>
      <c r="E423" s="5" t="s">
        <v>861</v>
      </c>
      <c r="F423" s="75">
        <f t="shared" si="404"/>
        <v>1</v>
      </c>
      <c r="G423" s="4" t="s">
        <v>119</v>
      </c>
      <c r="H423" s="4" t="s">
        <v>120</v>
      </c>
      <c r="I423" s="4" t="s">
        <v>641</v>
      </c>
      <c r="J423" s="4"/>
      <c r="K423" s="4"/>
      <c r="L423" s="4">
        <v>2002</v>
      </c>
      <c r="M423" s="4" t="s">
        <v>164</v>
      </c>
      <c r="N423" s="4" t="s">
        <v>848</v>
      </c>
      <c r="O423" s="4" t="s">
        <v>848</v>
      </c>
      <c r="P423" s="4" t="s">
        <v>848</v>
      </c>
      <c r="Q423" s="4" t="s">
        <v>848</v>
      </c>
      <c r="R423" s="4" t="s">
        <v>848</v>
      </c>
      <c r="S423" s="4" t="s">
        <v>848</v>
      </c>
      <c r="T423" s="4" t="s">
        <v>848</v>
      </c>
      <c r="U423" s="4" t="s">
        <v>848</v>
      </c>
      <c r="V423" s="4">
        <f t="shared" si="457"/>
        <v>0</v>
      </c>
      <c r="W423" s="4">
        <f t="shared" si="458"/>
        <v>0</v>
      </c>
      <c r="X423" s="4">
        <f t="shared" si="459"/>
        <v>0</v>
      </c>
      <c r="Y423" s="4">
        <f t="shared" si="460"/>
        <v>0</v>
      </c>
      <c r="Z423" s="4">
        <f t="shared" si="461"/>
        <v>0</v>
      </c>
      <c r="AA423" s="4">
        <f t="shared" si="462"/>
        <v>0</v>
      </c>
      <c r="AB423" s="4">
        <f t="shared" si="463"/>
        <v>0</v>
      </c>
      <c r="AC423" s="4">
        <f t="shared" si="464"/>
        <v>0</v>
      </c>
      <c r="AD423" s="8"/>
      <c r="AE423" s="8" t="s">
        <v>879</v>
      </c>
      <c r="AF423" s="8"/>
      <c r="AG423" s="8"/>
      <c r="AH423" s="8"/>
      <c r="AI423" s="8"/>
    </row>
    <row r="424" spans="2:35" s="2" customFormat="1" ht="15" customHeight="1" x14ac:dyDescent="0.3">
      <c r="B424" s="4" t="s">
        <v>78</v>
      </c>
      <c r="C424" s="11" t="s">
        <v>1529</v>
      </c>
      <c r="D424" s="5" t="s">
        <v>31</v>
      </c>
      <c r="E424" s="5" t="s">
        <v>861</v>
      </c>
      <c r="F424" s="75">
        <f t="shared" si="404"/>
        <v>1</v>
      </c>
      <c r="G424" s="4" t="s">
        <v>119</v>
      </c>
      <c r="H424" s="4" t="s">
        <v>120</v>
      </c>
      <c r="I424" s="4" t="s">
        <v>641</v>
      </c>
      <c r="J424" s="4"/>
      <c r="K424" s="4"/>
      <c r="L424" s="4">
        <v>2007</v>
      </c>
      <c r="M424" s="4" t="s">
        <v>166</v>
      </c>
      <c r="N424" s="4" t="s">
        <v>848</v>
      </c>
      <c r="O424" s="4" t="s">
        <v>848</v>
      </c>
      <c r="P424" s="4" t="s">
        <v>848</v>
      </c>
      <c r="Q424" s="4" t="s">
        <v>848</v>
      </c>
      <c r="R424" s="4" t="s">
        <v>848</v>
      </c>
      <c r="S424" s="4" t="s">
        <v>848</v>
      </c>
      <c r="T424" s="4" t="s">
        <v>848</v>
      </c>
      <c r="U424" s="4" t="s">
        <v>848</v>
      </c>
      <c r="V424" s="4">
        <f t="shared" si="457"/>
        <v>0</v>
      </c>
      <c r="W424" s="4">
        <f t="shared" si="458"/>
        <v>0</v>
      </c>
      <c r="X424" s="4">
        <f t="shared" si="459"/>
        <v>0</v>
      </c>
      <c r="Y424" s="4">
        <f t="shared" si="460"/>
        <v>0</v>
      </c>
      <c r="Z424" s="4">
        <f t="shared" si="461"/>
        <v>0</v>
      </c>
      <c r="AA424" s="4">
        <f t="shared" si="462"/>
        <v>0</v>
      </c>
      <c r="AB424" s="4">
        <f t="shared" si="463"/>
        <v>0</v>
      </c>
      <c r="AC424" s="4">
        <f t="shared" si="464"/>
        <v>0</v>
      </c>
      <c r="AD424" s="8" t="s">
        <v>893</v>
      </c>
      <c r="AE424" s="8" t="s">
        <v>848</v>
      </c>
      <c r="AF424" s="8"/>
      <c r="AG424" s="8"/>
      <c r="AH424" s="8"/>
      <c r="AI424" s="8"/>
    </row>
    <row r="425" spans="2:35" s="2" customFormat="1" ht="15" customHeight="1" x14ac:dyDescent="0.3">
      <c r="B425" s="4" t="s">
        <v>239</v>
      </c>
      <c r="C425" s="11" t="s">
        <v>1529</v>
      </c>
      <c r="D425" s="5" t="s">
        <v>31</v>
      </c>
      <c r="E425" s="5" t="s">
        <v>861</v>
      </c>
      <c r="F425" s="75">
        <f t="shared" si="404"/>
        <v>1</v>
      </c>
      <c r="G425" s="6" t="s">
        <v>19</v>
      </c>
      <c r="H425" s="4" t="s">
        <v>48</v>
      </c>
      <c r="I425" s="11" t="s">
        <v>1116</v>
      </c>
      <c r="J425" s="4"/>
      <c r="K425" s="4"/>
      <c r="L425" s="4">
        <v>2015</v>
      </c>
      <c r="M425" s="4" t="s">
        <v>245</v>
      </c>
      <c r="N425" s="4" t="s">
        <v>848</v>
      </c>
      <c r="O425" s="4" t="s">
        <v>848</v>
      </c>
      <c r="P425" s="4" t="s">
        <v>848</v>
      </c>
      <c r="Q425" s="4" t="s">
        <v>848</v>
      </c>
      <c r="R425" s="4" t="s">
        <v>848</v>
      </c>
      <c r="S425" s="4" t="s">
        <v>848</v>
      </c>
      <c r="T425" s="4" t="s">
        <v>848</v>
      </c>
      <c r="U425" s="4" t="s">
        <v>848</v>
      </c>
      <c r="V425" s="4">
        <f t="shared" si="457"/>
        <v>0</v>
      </c>
      <c r="W425" s="4">
        <f t="shared" si="458"/>
        <v>0</v>
      </c>
      <c r="X425" s="4">
        <f t="shared" si="459"/>
        <v>0</v>
      </c>
      <c r="Y425" s="4">
        <f t="shared" si="460"/>
        <v>0</v>
      </c>
      <c r="Z425" s="4">
        <f t="shared" si="461"/>
        <v>0</v>
      </c>
      <c r="AA425" s="4">
        <f t="shared" si="462"/>
        <v>0</v>
      </c>
      <c r="AB425" s="4">
        <f t="shared" si="463"/>
        <v>0</v>
      </c>
      <c r="AC425" s="4">
        <f t="shared" si="464"/>
        <v>0</v>
      </c>
      <c r="AD425" s="8"/>
      <c r="AE425" s="8" t="s">
        <v>848</v>
      </c>
      <c r="AF425" s="8"/>
      <c r="AG425" s="8"/>
      <c r="AH425" s="8"/>
      <c r="AI425" s="8"/>
    </row>
    <row r="426" spans="2:35" s="2" customFormat="1" ht="15" customHeight="1" x14ac:dyDescent="0.3">
      <c r="B426" s="4" t="s">
        <v>699</v>
      </c>
      <c r="C426" s="11" t="s">
        <v>1529</v>
      </c>
      <c r="D426" s="5" t="s">
        <v>31</v>
      </c>
      <c r="E426" s="5" t="s">
        <v>861</v>
      </c>
      <c r="F426" s="75">
        <f t="shared" si="404"/>
        <v>1</v>
      </c>
      <c r="G426" s="11" t="s">
        <v>119</v>
      </c>
      <c r="H426" s="4" t="s">
        <v>120</v>
      </c>
      <c r="I426" s="4" t="s">
        <v>641</v>
      </c>
      <c r="J426" s="4"/>
      <c r="K426" s="4"/>
      <c r="L426" s="4">
        <v>2013</v>
      </c>
      <c r="M426" s="4" t="s">
        <v>702</v>
      </c>
      <c r="N426" s="4" t="s">
        <v>848</v>
      </c>
      <c r="O426" s="4" t="s">
        <v>848</v>
      </c>
      <c r="P426" s="4" t="s">
        <v>848</v>
      </c>
      <c r="Q426" s="4" t="s">
        <v>848</v>
      </c>
      <c r="R426" s="4" t="s">
        <v>848</v>
      </c>
      <c r="S426" s="4" t="s">
        <v>848</v>
      </c>
      <c r="T426" s="4" t="s">
        <v>848</v>
      </c>
      <c r="U426" s="4" t="s">
        <v>848</v>
      </c>
      <c r="V426" s="4">
        <f t="shared" si="457"/>
        <v>0</v>
      </c>
      <c r="W426" s="4">
        <f t="shared" si="458"/>
        <v>0</v>
      </c>
      <c r="X426" s="4">
        <f t="shared" si="459"/>
        <v>0</v>
      </c>
      <c r="Y426" s="4">
        <f t="shared" si="460"/>
        <v>0</v>
      </c>
      <c r="Z426" s="4">
        <f t="shared" si="461"/>
        <v>0</v>
      </c>
      <c r="AA426" s="4">
        <f t="shared" si="462"/>
        <v>0</v>
      </c>
      <c r="AB426" s="4">
        <f t="shared" si="463"/>
        <v>0</v>
      </c>
      <c r="AC426" s="4">
        <f t="shared" si="464"/>
        <v>0</v>
      </c>
      <c r="AD426" s="8" t="s">
        <v>894</v>
      </c>
      <c r="AE426" s="8" t="s">
        <v>848</v>
      </c>
      <c r="AF426" s="8"/>
      <c r="AG426" s="8"/>
      <c r="AH426" s="8"/>
      <c r="AI426" s="8"/>
    </row>
    <row r="427" spans="2:35" s="2" customFormat="1" ht="15" customHeight="1" x14ac:dyDescent="0.3">
      <c r="B427" s="11" t="s">
        <v>342</v>
      </c>
      <c r="C427" s="11" t="s">
        <v>1529</v>
      </c>
      <c r="D427" s="5" t="s">
        <v>31</v>
      </c>
      <c r="E427" s="5" t="s">
        <v>861</v>
      </c>
      <c r="F427" s="75">
        <f t="shared" si="404"/>
        <v>1</v>
      </c>
      <c r="G427" s="13" t="s">
        <v>346</v>
      </c>
      <c r="H427" s="11" t="s">
        <v>347</v>
      </c>
      <c r="I427" s="11" t="s">
        <v>555</v>
      </c>
      <c r="J427" s="11"/>
      <c r="K427" s="11"/>
      <c r="L427" s="4">
        <v>2015</v>
      </c>
      <c r="M427" s="4" t="s">
        <v>345</v>
      </c>
      <c r="N427" s="4" t="s">
        <v>695</v>
      </c>
      <c r="O427" s="4" t="s">
        <v>848</v>
      </c>
      <c r="P427" s="4" t="s">
        <v>848</v>
      </c>
      <c r="Q427" s="4" t="s">
        <v>848</v>
      </c>
      <c r="R427" s="4" t="s">
        <v>695</v>
      </c>
      <c r="S427" s="4" t="s">
        <v>695</v>
      </c>
      <c r="T427" s="4" t="s">
        <v>695</v>
      </c>
      <c r="U427" s="4" t="s">
        <v>848</v>
      </c>
      <c r="V427" s="4">
        <f t="shared" si="457"/>
        <v>1</v>
      </c>
      <c r="W427" s="4">
        <f t="shared" si="458"/>
        <v>0</v>
      </c>
      <c r="X427" s="4">
        <f t="shared" si="459"/>
        <v>0</v>
      </c>
      <c r="Y427" s="4">
        <f t="shared" si="460"/>
        <v>0</v>
      </c>
      <c r="Z427" s="4">
        <f t="shared" si="461"/>
        <v>1</v>
      </c>
      <c r="AA427" s="4">
        <f t="shared" si="462"/>
        <v>1</v>
      </c>
      <c r="AB427" s="4">
        <f t="shared" si="463"/>
        <v>1</v>
      </c>
      <c r="AC427" s="4">
        <f t="shared" si="464"/>
        <v>0</v>
      </c>
      <c r="AD427" s="8" t="s">
        <v>895</v>
      </c>
      <c r="AE427" s="8" t="s">
        <v>848</v>
      </c>
      <c r="AF427" s="8"/>
      <c r="AG427" s="8"/>
      <c r="AH427" s="8"/>
      <c r="AI427" s="8"/>
    </row>
    <row r="428" spans="2:35" s="2" customFormat="1" ht="15" customHeight="1" x14ac:dyDescent="0.3">
      <c r="B428" s="11" t="s">
        <v>700</v>
      </c>
      <c r="C428" s="11" t="s">
        <v>1529</v>
      </c>
      <c r="D428" s="5" t="s">
        <v>31</v>
      </c>
      <c r="E428" s="5" t="s">
        <v>861</v>
      </c>
      <c r="F428" s="75">
        <f t="shared" si="404"/>
        <v>1</v>
      </c>
      <c r="G428" s="11" t="s">
        <v>119</v>
      </c>
      <c r="H428" s="4" t="s">
        <v>120</v>
      </c>
      <c r="I428" s="4" t="s">
        <v>641</v>
      </c>
      <c r="J428" s="4"/>
      <c r="K428" s="4"/>
      <c r="L428" s="4">
        <v>2011</v>
      </c>
      <c r="M428" s="4" t="s">
        <v>701</v>
      </c>
      <c r="N428" s="4" t="s">
        <v>848</v>
      </c>
      <c r="O428" s="4" t="s">
        <v>848</v>
      </c>
      <c r="P428" s="4" t="s">
        <v>848</v>
      </c>
      <c r="Q428" s="4" t="s">
        <v>848</v>
      </c>
      <c r="R428" s="4" t="s">
        <v>848</v>
      </c>
      <c r="S428" s="4" t="s">
        <v>848</v>
      </c>
      <c r="T428" s="4" t="s">
        <v>848</v>
      </c>
      <c r="U428" s="4" t="s">
        <v>848</v>
      </c>
      <c r="V428" s="4">
        <f t="shared" si="457"/>
        <v>0</v>
      </c>
      <c r="W428" s="4">
        <f t="shared" si="458"/>
        <v>0</v>
      </c>
      <c r="X428" s="4">
        <f t="shared" si="459"/>
        <v>0</v>
      </c>
      <c r="Y428" s="4">
        <f t="shared" si="460"/>
        <v>0</v>
      </c>
      <c r="Z428" s="4">
        <f t="shared" si="461"/>
        <v>0</v>
      </c>
      <c r="AA428" s="4">
        <f t="shared" si="462"/>
        <v>0</v>
      </c>
      <c r="AB428" s="4">
        <f t="shared" si="463"/>
        <v>0</v>
      </c>
      <c r="AC428" s="4">
        <f t="shared" si="464"/>
        <v>0</v>
      </c>
      <c r="AD428" s="8"/>
      <c r="AE428" s="8" t="s">
        <v>848</v>
      </c>
      <c r="AF428" s="8"/>
      <c r="AG428" s="8"/>
      <c r="AH428" s="8" t="s">
        <v>703</v>
      </c>
      <c r="AI428" s="8"/>
    </row>
    <row r="429" spans="2:35" s="2" customFormat="1" ht="15" customHeight="1" x14ac:dyDescent="0.3">
      <c r="B429" s="11" t="s">
        <v>75</v>
      </c>
      <c r="C429" s="11" t="s">
        <v>1529</v>
      </c>
      <c r="D429" s="5" t="s">
        <v>31</v>
      </c>
      <c r="E429" s="5" t="s">
        <v>861</v>
      </c>
      <c r="F429" s="75">
        <f t="shared" si="404"/>
        <v>1</v>
      </c>
      <c r="G429" s="13" t="s">
        <v>69</v>
      </c>
      <c r="H429" s="11" t="s">
        <v>70</v>
      </c>
      <c r="I429" s="11" t="s">
        <v>641</v>
      </c>
      <c r="J429" s="11"/>
      <c r="K429" s="11"/>
      <c r="L429" s="23" t="s">
        <v>293</v>
      </c>
      <c r="M429" s="4" t="s">
        <v>167</v>
      </c>
      <c r="N429" s="4" t="s">
        <v>848</v>
      </c>
      <c r="O429" s="4" t="s">
        <v>848</v>
      </c>
      <c r="P429" s="4" t="s">
        <v>848</v>
      </c>
      <c r="Q429" s="4" t="s">
        <v>848</v>
      </c>
      <c r="R429" s="4" t="s">
        <v>695</v>
      </c>
      <c r="S429" s="4" t="s">
        <v>695</v>
      </c>
      <c r="T429" s="4" t="s">
        <v>848</v>
      </c>
      <c r="U429" s="4" t="s">
        <v>848</v>
      </c>
      <c r="V429" s="4">
        <f t="shared" si="457"/>
        <v>0</v>
      </c>
      <c r="W429" s="4">
        <f t="shared" si="458"/>
        <v>0</v>
      </c>
      <c r="X429" s="4">
        <f t="shared" si="459"/>
        <v>0</v>
      </c>
      <c r="Y429" s="4">
        <f t="shared" si="460"/>
        <v>0</v>
      </c>
      <c r="Z429" s="4">
        <f t="shared" si="461"/>
        <v>1</v>
      </c>
      <c r="AA429" s="4">
        <f t="shared" si="462"/>
        <v>1</v>
      </c>
      <c r="AB429" s="4">
        <f t="shared" si="463"/>
        <v>0</v>
      </c>
      <c r="AC429" s="4">
        <f t="shared" si="464"/>
        <v>0</v>
      </c>
      <c r="AD429" s="8"/>
      <c r="AE429" s="8" t="s">
        <v>848</v>
      </c>
      <c r="AF429" s="8"/>
      <c r="AG429" s="8"/>
      <c r="AH429" s="8"/>
      <c r="AI429" s="8"/>
    </row>
    <row r="430" spans="2:35" s="2" customFormat="1" ht="15" customHeight="1" x14ac:dyDescent="0.3">
      <c r="B430" s="11" t="s">
        <v>240</v>
      </c>
      <c r="C430" s="11" t="s">
        <v>1529</v>
      </c>
      <c r="D430" s="5" t="s">
        <v>31</v>
      </c>
      <c r="E430" s="5" t="s">
        <v>861</v>
      </c>
      <c r="F430" s="75">
        <f t="shared" si="404"/>
        <v>1</v>
      </c>
      <c r="G430" s="13" t="s">
        <v>19</v>
      </c>
      <c r="H430" s="11" t="s">
        <v>48</v>
      </c>
      <c r="I430" s="11" t="s">
        <v>1116</v>
      </c>
      <c r="J430" s="11"/>
      <c r="K430" s="11"/>
      <c r="L430" s="4">
        <v>2012</v>
      </c>
      <c r="M430" s="4" t="s">
        <v>246</v>
      </c>
      <c r="N430" s="4" t="s">
        <v>848</v>
      </c>
      <c r="O430" s="4" t="s">
        <v>848</v>
      </c>
      <c r="P430" s="4" t="s">
        <v>848</v>
      </c>
      <c r="Q430" s="4" t="s">
        <v>848</v>
      </c>
      <c r="R430" s="4" t="s">
        <v>695</v>
      </c>
      <c r="S430" s="4" t="s">
        <v>848</v>
      </c>
      <c r="T430" s="4" t="s">
        <v>848</v>
      </c>
      <c r="U430" s="4" t="s">
        <v>848</v>
      </c>
      <c r="V430" s="4">
        <f t="shared" si="457"/>
        <v>0</v>
      </c>
      <c r="W430" s="4">
        <f t="shared" si="458"/>
        <v>0</v>
      </c>
      <c r="X430" s="4">
        <f t="shared" si="459"/>
        <v>0</v>
      </c>
      <c r="Y430" s="4">
        <f t="shared" si="460"/>
        <v>0</v>
      </c>
      <c r="Z430" s="4">
        <f t="shared" si="461"/>
        <v>1</v>
      </c>
      <c r="AA430" s="4">
        <f t="shared" si="462"/>
        <v>0</v>
      </c>
      <c r="AB430" s="4">
        <f t="shared" si="463"/>
        <v>0</v>
      </c>
      <c r="AC430" s="4">
        <f t="shared" si="464"/>
        <v>0</v>
      </c>
      <c r="AD430" s="8" t="s">
        <v>896</v>
      </c>
      <c r="AE430" s="8" t="s">
        <v>695</v>
      </c>
      <c r="AF430" s="8"/>
      <c r="AG430" s="8"/>
      <c r="AH430" s="8"/>
      <c r="AI430" s="8"/>
    </row>
    <row r="431" spans="2:35" s="2" customFormat="1" ht="15" customHeight="1" x14ac:dyDescent="0.3">
      <c r="B431" s="11" t="s">
        <v>340</v>
      </c>
      <c r="C431" s="11" t="s">
        <v>1529</v>
      </c>
      <c r="D431" s="5" t="s">
        <v>31</v>
      </c>
      <c r="E431" s="5" t="s">
        <v>861</v>
      </c>
      <c r="F431" s="75">
        <f t="shared" si="404"/>
        <v>1</v>
      </c>
      <c r="G431" s="11" t="s">
        <v>288</v>
      </c>
      <c r="H431" s="14" t="s">
        <v>67</v>
      </c>
      <c r="I431" s="14" t="s">
        <v>641</v>
      </c>
      <c r="J431" s="14"/>
      <c r="K431" s="14"/>
      <c r="L431" s="4">
        <v>2015</v>
      </c>
      <c r="M431" s="4" t="s">
        <v>338</v>
      </c>
      <c r="N431" s="4" t="s">
        <v>848</v>
      </c>
      <c r="O431" s="4" t="s">
        <v>848</v>
      </c>
      <c r="P431" s="4" t="s">
        <v>848</v>
      </c>
      <c r="Q431" s="4" t="s">
        <v>848</v>
      </c>
      <c r="R431" s="4" t="s">
        <v>848</v>
      </c>
      <c r="S431" s="4" t="s">
        <v>848</v>
      </c>
      <c r="T431" s="4" t="s">
        <v>848</v>
      </c>
      <c r="U431" s="4" t="s">
        <v>848</v>
      </c>
      <c r="V431" s="4">
        <f t="shared" si="457"/>
        <v>0</v>
      </c>
      <c r="W431" s="4">
        <f t="shared" si="458"/>
        <v>0</v>
      </c>
      <c r="X431" s="4">
        <f t="shared" si="459"/>
        <v>0</v>
      </c>
      <c r="Y431" s="4">
        <f t="shared" si="460"/>
        <v>0</v>
      </c>
      <c r="Z431" s="4">
        <f t="shared" si="461"/>
        <v>0</v>
      </c>
      <c r="AA431" s="4">
        <f t="shared" si="462"/>
        <v>0</v>
      </c>
      <c r="AB431" s="4">
        <f t="shared" si="463"/>
        <v>0</v>
      </c>
      <c r="AC431" s="4">
        <f t="shared" si="464"/>
        <v>0</v>
      </c>
      <c r="AD431" s="8"/>
      <c r="AE431" s="8" t="s">
        <v>879</v>
      </c>
      <c r="AF431" s="8"/>
      <c r="AG431" s="8"/>
      <c r="AH431" s="8"/>
      <c r="AI431" s="8"/>
    </row>
    <row r="432" spans="2:35" s="2" customFormat="1" ht="15" customHeight="1" x14ac:dyDescent="0.3">
      <c r="B432" s="11" t="s">
        <v>341</v>
      </c>
      <c r="C432" s="11" t="s">
        <v>1529</v>
      </c>
      <c r="D432" s="5" t="s">
        <v>31</v>
      </c>
      <c r="E432" s="5" t="s">
        <v>861</v>
      </c>
      <c r="F432" s="75">
        <f t="shared" si="404"/>
        <v>1</v>
      </c>
      <c r="G432" s="4" t="s">
        <v>1115</v>
      </c>
      <c r="H432" s="11" t="s">
        <v>1200</v>
      </c>
      <c r="I432" s="11" t="s">
        <v>1116</v>
      </c>
      <c r="J432" s="11"/>
      <c r="K432" s="11"/>
      <c r="L432" s="4">
        <v>2016</v>
      </c>
      <c r="M432" s="4" t="s">
        <v>339</v>
      </c>
      <c r="N432" s="4" t="s">
        <v>848</v>
      </c>
      <c r="O432" s="4" t="s">
        <v>848</v>
      </c>
      <c r="P432" s="4" t="s">
        <v>848</v>
      </c>
      <c r="Q432" s="4" t="s">
        <v>848</v>
      </c>
      <c r="R432" s="4" t="s">
        <v>848</v>
      </c>
      <c r="S432" s="4" t="s">
        <v>695</v>
      </c>
      <c r="T432" s="4" t="s">
        <v>695</v>
      </c>
      <c r="U432" s="4" t="s">
        <v>848</v>
      </c>
      <c r="V432" s="4">
        <f t="shared" si="457"/>
        <v>0</v>
      </c>
      <c r="W432" s="4">
        <f t="shared" si="458"/>
        <v>0</v>
      </c>
      <c r="X432" s="4">
        <f t="shared" si="459"/>
        <v>0</v>
      </c>
      <c r="Y432" s="4">
        <f t="shared" si="460"/>
        <v>0</v>
      </c>
      <c r="Z432" s="4">
        <f t="shared" si="461"/>
        <v>0</v>
      </c>
      <c r="AA432" s="4">
        <f t="shared" si="462"/>
        <v>1</v>
      </c>
      <c r="AB432" s="4">
        <f t="shared" si="463"/>
        <v>1</v>
      </c>
      <c r="AC432" s="4">
        <f t="shared" si="464"/>
        <v>0</v>
      </c>
      <c r="AD432" s="8"/>
      <c r="AE432" s="8" t="s">
        <v>879</v>
      </c>
      <c r="AF432" s="8"/>
      <c r="AG432" s="8"/>
      <c r="AH432" s="8"/>
      <c r="AI432" s="8"/>
    </row>
    <row r="433" spans="2:36" s="151" customFormat="1" ht="15" customHeight="1" x14ac:dyDescent="0.3">
      <c r="B433" s="146" t="s">
        <v>1588</v>
      </c>
      <c r="C433" s="146" t="s">
        <v>1529</v>
      </c>
      <c r="D433" s="147" t="s">
        <v>31</v>
      </c>
      <c r="E433" s="147" t="s">
        <v>861</v>
      </c>
      <c r="F433" s="148">
        <f>IF(E433="Alive",1,0)</f>
        <v>1</v>
      </c>
      <c r="G433" s="146" t="s">
        <v>69</v>
      </c>
      <c r="H433" s="149" t="s">
        <v>121</v>
      </c>
      <c r="I433" s="146" t="s">
        <v>639</v>
      </c>
      <c r="J433" s="146"/>
      <c r="K433" s="146"/>
      <c r="L433" s="146"/>
      <c r="M433" s="146" t="s">
        <v>1587</v>
      </c>
      <c r="N433" s="146" t="s">
        <v>848</v>
      </c>
      <c r="O433" s="146" t="s">
        <v>848</v>
      </c>
      <c r="P433" s="146" t="s">
        <v>848</v>
      </c>
      <c r="Q433" s="146" t="s">
        <v>848</v>
      </c>
      <c r="R433" s="146" t="s">
        <v>848</v>
      </c>
      <c r="S433" s="146" t="s">
        <v>848</v>
      </c>
      <c r="T433" s="146" t="s">
        <v>848</v>
      </c>
      <c r="U433" s="146" t="s">
        <v>848</v>
      </c>
      <c r="V433" s="146">
        <f t="shared" ref="V433" si="474">IF(N433="Yes",1,0)</f>
        <v>0</v>
      </c>
      <c r="W433" s="146">
        <f t="shared" ref="W433" si="475">IF(O433="Yes",1,0)</f>
        <v>0</v>
      </c>
      <c r="X433" s="146">
        <f t="shared" ref="X433" si="476">IF(P433="Yes",1,0)</f>
        <v>0</v>
      </c>
      <c r="Y433" s="146">
        <f t="shared" ref="Y433" si="477">IF(Q433="Yes",1,0)</f>
        <v>0</v>
      </c>
      <c r="Z433" s="146">
        <f t="shared" ref="Z433" si="478">IF(R433="Yes",1,0)</f>
        <v>0</v>
      </c>
      <c r="AA433" s="146">
        <f t="shared" ref="AA433" si="479">IF(S433="Yes",1,0)</f>
        <v>0</v>
      </c>
      <c r="AB433" s="146">
        <f t="shared" ref="AB433" si="480">IF(T433="Yes",1,0)</f>
        <v>0</v>
      </c>
      <c r="AC433" s="146">
        <f t="shared" ref="AC433" si="481">IF(U433="Yes",1,0)</f>
        <v>0</v>
      </c>
      <c r="AD433" s="150" t="s">
        <v>1605</v>
      </c>
      <c r="AE433" s="150" t="s">
        <v>695</v>
      </c>
      <c r="AF433" s="150"/>
      <c r="AG433" s="150"/>
      <c r="AH433" s="150"/>
      <c r="AI433" s="150" t="s">
        <v>1606</v>
      </c>
    </row>
    <row r="434" spans="2:36" s="2" customFormat="1" ht="15" customHeight="1" x14ac:dyDescent="0.3">
      <c r="B434" s="146" t="s">
        <v>444</v>
      </c>
      <c r="C434" s="146" t="s">
        <v>1529</v>
      </c>
      <c r="D434" s="147" t="s">
        <v>31</v>
      </c>
      <c r="E434" s="12" t="s">
        <v>862</v>
      </c>
      <c r="F434" s="75">
        <f t="shared" si="404"/>
        <v>0</v>
      </c>
      <c r="G434" s="11" t="s">
        <v>288</v>
      </c>
      <c r="H434" s="11" t="s">
        <v>287</v>
      </c>
      <c r="I434" s="11" t="s">
        <v>641</v>
      </c>
      <c r="J434" s="11"/>
      <c r="K434" s="11"/>
      <c r="L434" s="4">
        <v>2017</v>
      </c>
      <c r="M434" s="4" t="s">
        <v>897</v>
      </c>
      <c r="N434" s="4" t="s">
        <v>848</v>
      </c>
      <c r="O434" s="4" t="s">
        <v>848</v>
      </c>
      <c r="P434" s="4" t="s">
        <v>848</v>
      </c>
      <c r="Q434" s="4" t="s">
        <v>848</v>
      </c>
      <c r="R434" s="4" t="s">
        <v>695</v>
      </c>
      <c r="S434" s="4" t="s">
        <v>848</v>
      </c>
      <c r="T434" s="4" t="s">
        <v>848</v>
      </c>
      <c r="U434" s="4" t="s">
        <v>848</v>
      </c>
      <c r="V434" s="4">
        <f t="shared" si="457"/>
        <v>0</v>
      </c>
      <c r="W434" s="4">
        <f t="shared" si="458"/>
        <v>0</v>
      </c>
      <c r="X434" s="4">
        <f t="shared" si="459"/>
        <v>0</v>
      </c>
      <c r="Y434" s="4">
        <f t="shared" si="460"/>
        <v>0</v>
      </c>
      <c r="Z434" s="4">
        <f t="shared" si="461"/>
        <v>1</v>
      </c>
      <c r="AA434" s="4">
        <f t="shared" si="462"/>
        <v>0</v>
      </c>
      <c r="AB434" s="4">
        <f t="shared" si="463"/>
        <v>0</v>
      </c>
      <c r="AC434" s="4">
        <f t="shared" si="464"/>
        <v>0</v>
      </c>
      <c r="AD434" s="8"/>
      <c r="AE434" s="8" t="s">
        <v>879</v>
      </c>
      <c r="AF434" s="8"/>
      <c r="AG434" s="8"/>
      <c r="AH434" s="8"/>
      <c r="AI434" s="8"/>
    </row>
    <row r="435" spans="2:36" s="2" customFormat="1" ht="15" customHeight="1" x14ac:dyDescent="0.3">
      <c r="B435" s="146" t="s">
        <v>241</v>
      </c>
      <c r="C435" s="146" t="s">
        <v>1529</v>
      </c>
      <c r="D435" s="147" t="s">
        <v>31</v>
      </c>
      <c r="E435" s="5" t="s">
        <v>861</v>
      </c>
      <c r="F435" s="75">
        <f t="shared" si="404"/>
        <v>1</v>
      </c>
      <c r="G435" s="11" t="s">
        <v>288</v>
      </c>
      <c r="H435" s="11" t="s">
        <v>67</v>
      </c>
      <c r="I435" s="11" t="s">
        <v>640</v>
      </c>
      <c r="J435" s="11"/>
      <c r="K435" s="11"/>
      <c r="L435" s="4">
        <v>2015</v>
      </c>
      <c r="M435" s="4" t="s">
        <v>247</v>
      </c>
      <c r="N435" s="4" t="s">
        <v>848</v>
      </c>
      <c r="O435" s="4" t="s">
        <v>848</v>
      </c>
      <c r="P435" s="4" t="s">
        <v>848</v>
      </c>
      <c r="Q435" s="4" t="s">
        <v>848</v>
      </c>
      <c r="R435" s="4" t="s">
        <v>695</v>
      </c>
      <c r="S435" s="4" t="s">
        <v>848</v>
      </c>
      <c r="T435" s="4" t="s">
        <v>848</v>
      </c>
      <c r="U435" s="4" t="s">
        <v>848</v>
      </c>
      <c r="V435" s="4">
        <f t="shared" si="457"/>
        <v>0</v>
      </c>
      <c r="W435" s="4">
        <f t="shared" si="458"/>
        <v>0</v>
      </c>
      <c r="X435" s="4">
        <f t="shared" si="459"/>
        <v>0</v>
      </c>
      <c r="Y435" s="4">
        <f t="shared" si="460"/>
        <v>0</v>
      </c>
      <c r="Z435" s="4">
        <f t="shared" si="461"/>
        <v>1</v>
      </c>
      <c r="AA435" s="4">
        <f t="shared" si="462"/>
        <v>0</v>
      </c>
      <c r="AB435" s="4">
        <f t="shared" si="463"/>
        <v>0</v>
      </c>
      <c r="AC435" s="4">
        <f t="shared" si="464"/>
        <v>0</v>
      </c>
      <c r="AD435" s="8"/>
      <c r="AE435" s="8" t="s">
        <v>879</v>
      </c>
      <c r="AF435" s="8"/>
      <c r="AG435" s="8"/>
      <c r="AH435" s="8"/>
      <c r="AI435" s="8"/>
      <c r="AJ435" s="49"/>
    </row>
    <row r="436" spans="2:36" s="2" customFormat="1" ht="15" customHeight="1" x14ac:dyDescent="0.3">
      <c r="B436" s="146" t="s">
        <v>1436</v>
      </c>
      <c r="C436" s="146" t="s">
        <v>1529</v>
      </c>
      <c r="D436" s="147" t="s">
        <v>31</v>
      </c>
      <c r="E436" s="5" t="s">
        <v>861</v>
      </c>
      <c r="F436" s="75">
        <f t="shared" si="404"/>
        <v>1</v>
      </c>
      <c r="G436" s="11" t="s">
        <v>123</v>
      </c>
      <c r="H436" s="13" t="s">
        <v>1476</v>
      </c>
      <c r="I436" s="11" t="s">
        <v>641</v>
      </c>
      <c r="J436" s="11"/>
      <c r="K436" s="11"/>
      <c r="L436" s="4">
        <v>2014</v>
      </c>
      <c r="M436" s="4" t="s">
        <v>1437</v>
      </c>
      <c r="N436" s="4" t="s">
        <v>848</v>
      </c>
      <c r="O436" s="4" t="s">
        <v>848</v>
      </c>
      <c r="P436" s="4" t="s">
        <v>848</v>
      </c>
      <c r="Q436" s="4" t="s">
        <v>848</v>
      </c>
      <c r="R436" s="4" t="s">
        <v>848</v>
      </c>
      <c r="S436" s="4" t="s">
        <v>848</v>
      </c>
      <c r="T436" s="4" t="s">
        <v>695</v>
      </c>
      <c r="U436" s="4" t="s">
        <v>848</v>
      </c>
      <c r="V436" s="4">
        <f t="shared" si="457"/>
        <v>0</v>
      </c>
      <c r="W436" s="4">
        <f t="shared" si="458"/>
        <v>0</v>
      </c>
      <c r="X436" s="4">
        <f t="shared" si="459"/>
        <v>0</v>
      </c>
      <c r="Y436" s="4">
        <f t="shared" si="460"/>
        <v>0</v>
      </c>
      <c r="Z436" s="4">
        <f t="shared" si="461"/>
        <v>0</v>
      </c>
      <c r="AA436" s="4">
        <f t="shared" si="462"/>
        <v>0</v>
      </c>
      <c r="AB436" s="4">
        <f t="shared" si="463"/>
        <v>1</v>
      </c>
      <c r="AC436" s="4">
        <f t="shared" si="464"/>
        <v>0</v>
      </c>
      <c r="AD436" s="8"/>
      <c r="AE436" s="8" t="s">
        <v>848</v>
      </c>
      <c r="AF436" s="8"/>
      <c r="AG436" s="8"/>
      <c r="AH436" s="8"/>
      <c r="AI436" s="8"/>
      <c r="AJ436" s="49"/>
    </row>
    <row r="437" spans="2:36" s="2" customFormat="1" ht="15" customHeight="1" x14ac:dyDescent="0.3">
      <c r="B437" s="146" t="s">
        <v>1584</v>
      </c>
      <c r="C437" s="146" t="s">
        <v>1529</v>
      </c>
      <c r="D437" s="147" t="s">
        <v>31</v>
      </c>
      <c r="E437" s="147" t="s">
        <v>861</v>
      </c>
      <c r="F437" s="148">
        <f>IF(E437="Alive",1,0)</f>
        <v>1</v>
      </c>
      <c r="G437" s="146" t="s">
        <v>119</v>
      </c>
      <c r="H437" s="149" t="s">
        <v>14</v>
      </c>
      <c r="I437" s="146" t="s">
        <v>639</v>
      </c>
      <c r="J437" s="146"/>
      <c r="K437" s="146"/>
      <c r="L437" s="146"/>
      <c r="M437" s="146" t="s">
        <v>1583</v>
      </c>
      <c r="N437" s="146" t="s">
        <v>848</v>
      </c>
      <c r="O437" s="146" t="s">
        <v>848</v>
      </c>
      <c r="P437" s="146" t="s">
        <v>848</v>
      </c>
      <c r="Q437" s="146" t="s">
        <v>848</v>
      </c>
      <c r="R437" s="146" t="s">
        <v>848</v>
      </c>
      <c r="S437" s="146" t="s">
        <v>848</v>
      </c>
      <c r="T437" s="146" t="s">
        <v>848</v>
      </c>
      <c r="U437" s="146" t="s">
        <v>848</v>
      </c>
      <c r="V437" s="4">
        <f t="shared" ref="V437:AC437" si="482">IF(N437="Yes",1,0)</f>
        <v>0</v>
      </c>
      <c r="W437" s="4">
        <f t="shared" si="482"/>
        <v>0</v>
      </c>
      <c r="X437" s="4">
        <f t="shared" si="482"/>
        <v>0</v>
      </c>
      <c r="Y437" s="4">
        <f t="shared" si="482"/>
        <v>0</v>
      </c>
      <c r="Z437" s="4">
        <f t="shared" si="482"/>
        <v>0</v>
      </c>
      <c r="AA437" s="4">
        <f t="shared" si="482"/>
        <v>0</v>
      </c>
      <c r="AB437" s="4">
        <f t="shared" si="482"/>
        <v>0</v>
      </c>
      <c r="AC437" s="4">
        <f t="shared" si="482"/>
        <v>0</v>
      </c>
      <c r="AD437" s="8"/>
      <c r="AE437" s="8" t="s">
        <v>879</v>
      </c>
      <c r="AF437" s="8"/>
      <c r="AG437" s="8"/>
      <c r="AH437" s="8"/>
      <c r="AI437" s="8" t="s">
        <v>1601</v>
      </c>
    </row>
    <row r="438" spans="2:36" s="2" customFormat="1" ht="15" customHeight="1" x14ac:dyDescent="0.3">
      <c r="B438" s="11" t="s">
        <v>242</v>
      </c>
      <c r="C438" s="11" t="s">
        <v>1529</v>
      </c>
      <c r="D438" s="5" t="s">
        <v>31</v>
      </c>
      <c r="E438" s="12" t="s">
        <v>861</v>
      </c>
      <c r="F438" s="75">
        <f t="shared" si="404"/>
        <v>1</v>
      </c>
      <c r="G438" s="11" t="s">
        <v>69</v>
      </c>
      <c r="H438" s="11" t="s">
        <v>121</v>
      </c>
      <c r="I438" s="11" t="s">
        <v>555</v>
      </c>
      <c r="J438" s="11"/>
      <c r="K438" s="11"/>
      <c r="L438" s="4">
        <v>2014</v>
      </c>
      <c r="M438" s="4" t="s">
        <v>248</v>
      </c>
      <c r="N438" s="4" t="s">
        <v>695</v>
      </c>
      <c r="O438" s="4" t="s">
        <v>848</v>
      </c>
      <c r="P438" s="4" t="s">
        <v>695</v>
      </c>
      <c r="Q438" s="4" t="s">
        <v>848</v>
      </c>
      <c r="R438" s="4" t="s">
        <v>695</v>
      </c>
      <c r="S438" s="4" t="s">
        <v>695</v>
      </c>
      <c r="T438" s="4" t="s">
        <v>848</v>
      </c>
      <c r="U438" s="4" t="s">
        <v>848</v>
      </c>
      <c r="V438" s="4">
        <f t="shared" si="457"/>
        <v>1</v>
      </c>
      <c r="W438" s="4">
        <f t="shared" si="458"/>
        <v>0</v>
      </c>
      <c r="X438" s="4">
        <f t="shared" si="459"/>
        <v>1</v>
      </c>
      <c r="Y438" s="4">
        <f t="shared" si="460"/>
        <v>0</v>
      </c>
      <c r="Z438" s="4">
        <f t="shared" si="461"/>
        <v>1</v>
      </c>
      <c r="AA438" s="4">
        <f t="shared" si="462"/>
        <v>1</v>
      </c>
      <c r="AB438" s="4">
        <f t="shared" si="463"/>
        <v>0</v>
      </c>
      <c r="AC438" s="4">
        <f t="shared" si="464"/>
        <v>0</v>
      </c>
      <c r="AD438" s="8" t="s">
        <v>1329</v>
      </c>
      <c r="AE438" s="8" t="s">
        <v>848</v>
      </c>
      <c r="AF438" s="8" t="s">
        <v>1330</v>
      </c>
      <c r="AG438" s="8"/>
      <c r="AH438" s="8"/>
      <c r="AI438" s="8"/>
    </row>
    <row r="439" spans="2:36" s="2" customFormat="1" ht="15" customHeight="1" x14ac:dyDescent="0.3">
      <c r="B439" s="11" t="s">
        <v>592</v>
      </c>
      <c r="C439" s="11" t="s">
        <v>1529</v>
      </c>
      <c r="D439" s="5" t="s">
        <v>31</v>
      </c>
      <c r="E439" s="12" t="s">
        <v>861</v>
      </c>
      <c r="F439" s="75">
        <f t="shared" si="404"/>
        <v>1</v>
      </c>
      <c r="G439" s="11" t="s">
        <v>69</v>
      </c>
      <c r="H439" s="11" t="s">
        <v>121</v>
      </c>
      <c r="I439" s="11" t="s">
        <v>555</v>
      </c>
      <c r="J439" s="11"/>
      <c r="K439" s="11"/>
      <c r="L439" s="4">
        <v>2015</v>
      </c>
      <c r="M439" s="4" t="s">
        <v>593</v>
      </c>
      <c r="N439" s="4" t="s">
        <v>695</v>
      </c>
      <c r="O439" s="4" t="s">
        <v>695</v>
      </c>
      <c r="P439" s="4" t="s">
        <v>695</v>
      </c>
      <c r="Q439" s="4" t="s">
        <v>848</v>
      </c>
      <c r="R439" s="4" t="s">
        <v>695</v>
      </c>
      <c r="S439" s="4" t="s">
        <v>695</v>
      </c>
      <c r="T439" s="4" t="s">
        <v>695</v>
      </c>
      <c r="U439" s="4" t="s">
        <v>848</v>
      </c>
      <c r="V439" s="4">
        <f t="shared" si="457"/>
        <v>1</v>
      </c>
      <c r="W439" s="4">
        <f t="shared" si="458"/>
        <v>1</v>
      </c>
      <c r="X439" s="4">
        <f t="shared" si="459"/>
        <v>1</v>
      </c>
      <c r="Y439" s="4">
        <f t="shared" si="460"/>
        <v>0</v>
      </c>
      <c r="Z439" s="4">
        <f t="shared" si="461"/>
        <v>1</v>
      </c>
      <c r="AA439" s="4">
        <f t="shared" si="462"/>
        <v>1</v>
      </c>
      <c r="AB439" s="4">
        <f t="shared" si="463"/>
        <v>1</v>
      </c>
      <c r="AC439" s="4">
        <f t="shared" si="464"/>
        <v>0</v>
      </c>
      <c r="AD439" s="8"/>
      <c r="AE439" s="8" t="s">
        <v>879</v>
      </c>
      <c r="AF439" s="8"/>
      <c r="AG439" s="8"/>
      <c r="AH439" s="8"/>
      <c r="AI439" s="8"/>
    </row>
    <row r="440" spans="2:36" s="2" customFormat="1" ht="15" customHeight="1" x14ac:dyDescent="0.3">
      <c r="B440" s="11" t="s">
        <v>1385</v>
      </c>
      <c r="C440" s="11" t="s">
        <v>1529</v>
      </c>
      <c r="D440" s="12" t="s">
        <v>31</v>
      </c>
      <c r="E440" s="12" t="s">
        <v>861</v>
      </c>
      <c r="F440" s="75">
        <f t="shared" si="404"/>
        <v>1</v>
      </c>
      <c r="G440" s="11" t="s">
        <v>119</v>
      </c>
      <c r="H440" s="11" t="s">
        <v>120</v>
      </c>
      <c r="I440" s="11" t="s">
        <v>555</v>
      </c>
      <c r="J440" s="11"/>
      <c r="K440" s="11"/>
      <c r="L440" s="4">
        <v>2014</v>
      </c>
      <c r="M440" s="4" t="s">
        <v>1386</v>
      </c>
      <c r="N440" s="4" t="s">
        <v>848</v>
      </c>
      <c r="O440" s="4" t="s">
        <v>848</v>
      </c>
      <c r="P440" s="4" t="s">
        <v>848</v>
      </c>
      <c r="Q440" s="4" t="s">
        <v>848</v>
      </c>
      <c r="R440" s="4" t="s">
        <v>848</v>
      </c>
      <c r="S440" s="4" t="s">
        <v>848</v>
      </c>
      <c r="T440" s="4" t="s">
        <v>848</v>
      </c>
      <c r="U440" s="4" t="s">
        <v>848</v>
      </c>
      <c r="V440" s="4">
        <f t="shared" si="457"/>
        <v>0</v>
      </c>
      <c r="W440" s="4">
        <f t="shared" si="458"/>
        <v>0</v>
      </c>
      <c r="X440" s="4">
        <f t="shared" si="459"/>
        <v>0</v>
      </c>
      <c r="Y440" s="4">
        <f t="shared" si="460"/>
        <v>0</v>
      </c>
      <c r="Z440" s="4">
        <f t="shared" si="461"/>
        <v>0</v>
      </c>
      <c r="AA440" s="4">
        <f t="shared" si="462"/>
        <v>0</v>
      </c>
      <c r="AB440" s="4">
        <f t="shared" si="463"/>
        <v>0</v>
      </c>
      <c r="AC440" s="4">
        <f t="shared" si="464"/>
        <v>0</v>
      </c>
      <c r="AD440" s="8"/>
      <c r="AE440" s="8" t="s">
        <v>879</v>
      </c>
      <c r="AF440" s="8"/>
      <c r="AG440" s="8"/>
      <c r="AH440" s="8"/>
      <c r="AI440" s="8"/>
    </row>
    <row r="441" spans="2:36" s="2" customFormat="1" ht="15" customHeight="1" x14ac:dyDescent="0.3">
      <c r="B441" s="4" t="s">
        <v>294</v>
      </c>
      <c r="C441" s="11" t="s">
        <v>1529</v>
      </c>
      <c r="D441" s="5" t="s">
        <v>31</v>
      </c>
      <c r="E441" s="5" t="s">
        <v>861</v>
      </c>
      <c r="F441" s="75">
        <f t="shared" si="404"/>
        <v>1</v>
      </c>
      <c r="G441" s="6" t="s">
        <v>69</v>
      </c>
      <c r="H441" s="4" t="s">
        <v>121</v>
      </c>
      <c r="I441" s="11" t="s">
        <v>641</v>
      </c>
      <c r="J441" s="11"/>
      <c r="K441" s="11"/>
      <c r="L441" s="4">
        <v>2010</v>
      </c>
      <c r="M441" s="4" t="s">
        <v>168</v>
      </c>
      <c r="N441" s="4" t="s">
        <v>848</v>
      </c>
      <c r="O441" s="4" t="s">
        <v>848</v>
      </c>
      <c r="P441" s="4" t="s">
        <v>848</v>
      </c>
      <c r="Q441" s="4" t="s">
        <v>848</v>
      </c>
      <c r="R441" s="4" t="s">
        <v>695</v>
      </c>
      <c r="S441" s="4" t="s">
        <v>695</v>
      </c>
      <c r="T441" s="4" t="s">
        <v>695</v>
      </c>
      <c r="U441" s="4" t="s">
        <v>848</v>
      </c>
      <c r="V441" s="4">
        <f t="shared" si="457"/>
        <v>0</v>
      </c>
      <c r="W441" s="4">
        <f t="shared" si="458"/>
        <v>0</v>
      </c>
      <c r="X441" s="4">
        <f t="shared" si="459"/>
        <v>0</v>
      </c>
      <c r="Y441" s="4">
        <f t="shared" si="460"/>
        <v>0</v>
      </c>
      <c r="Z441" s="4">
        <f t="shared" si="461"/>
        <v>1</v>
      </c>
      <c r="AA441" s="4">
        <f t="shared" si="462"/>
        <v>1</v>
      </c>
      <c r="AB441" s="4">
        <f t="shared" si="463"/>
        <v>1</v>
      </c>
      <c r="AC441" s="4">
        <f t="shared" si="464"/>
        <v>0</v>
      </c>
      <c r="AD441" s="8"/>
      <c r="AE441" s="8" t="s">
        <v>848</v>
      </c>
      <c r="AF441" s="8"/>
      <c r="AG441" s="8"/>
      <c r="AH441" s="8"/>
      <c r="AI441" s="8"/>
    </row>
    <row r="442" spans="2:36" s="2" customFormat="1" ht="15" customHeight="1" x14ac:dyDescent="0.3">
      <c r="B442" s="4" t="s">
        <v>1331</v>
      </c>
      <c r="C442" s="11" t="s">
        <v>1529</v>
      </c>
      <c r="D442" s="5" t="s">
        <v>31</v>
      </c>
      <c r="E442" s="5" t="s">
        <v>861</v>
      </c>
      <c r="F442" s="75">
        <f t="shared" ref="F442:F519" si="483">IF(E442="Alive",1,0)</f>
        <v>1</v>
      </c>
      <c r="G442" s="11" t="s">
        <v>288</v>
      </c>
      <c r="H442" s="11" t="s">
        <v>67</v>
      </c>
      <c r="I442" s="11" t="s">
        <v>555</v>
      </c>
      <c r="J442" s="11"/>
      <c r="K442" s="11"/>
      <c r="L442" s="4">
        <v>2018</v>
      </c>
      <c r="M442" s="4" t="s">
        <v>1332</v>
      </c>
      <c r="N442" s="4" t="s">
        <v>848</v>
      </c>
      <c r="O442" s="4" t="s">
        <v>848</v>
      </c>
      <c r="P442" s="4" t="s">
        <v>848</v>
      </c>
      <c r="Q442" s="4" t="s">
        <v>848</v>
      </c>
      <c r="R442" s="4" t="s">
        <v>848</v>
      </c>
      <c r="S442" s="4" t="s">
        <v>848</v>
      </c>
      <c r="T442" s="4" t="s">
        <v>848</v>
      </c>
      <c r="U442" s="4" t="s">
        <v>848</v>
      </c>
      <c r="V442" s="4">
        <f t="shared" ref="V442:V475" si="484">IF(N442="Yes",1,0)</f>
        <v>0</v>
      </c>
      <c r="W442" s="4">
        <f t="shared" ref="W442:W475" si="485">IF(O442="Yes",1,0)</f>
        <v>0</v>
      </c>
      <c r="X442" s="4">
        <f t="shared" ref="X442:X475" si="486">IF(P442="Yes",1,0)</f>
        <v>0</v>
      </c>
      <c r="Y442" s="4">
        <f t="shared" ref="Y442:Y475" si="487">IF(Q442="Yes",1,0)</f>
        <v>0</v>
      </c>
      <c r="Z442" s="4">
        <f t="shared" ref="Z442:Z475" si="488">IF(R442="Yes",1,0)</f>
        <v>0</v>
      </c>
      <c r="AA442" s="4">
        <f t="shared" ref="AA442:AA475" si="489">IF(S442="Yes",1,0)</f>
        <v>0</v>
      </c>
      <c r="AB442" s="4">
        <f t="shared" ref="AB442:AB475" si="490">IF(T442="Yes",1,0)</f>
        <v>0</v>
      </c>
      <c r="AC442" s="4">
        <f t="shared" ref="AC442:AC475" si="491">IF(U442="Yes",1,0)</f>
        <v>0</v>
      </c>
      <c r="AD442" s="8"/>
      <c r="AE442" s="8" t="s">
        <v>848</v>
      </c>
      <c r="AF442" s="8"/>
      <c r="AG442" s="8"/>
      <c r="AH442" s="8"/>
      <c r="AI442" s="8"/>
    </row>
    <row r="443" spans="2:36" s="2" customFormat="1" ht="15" customHeight="1" x14ac:dyDescent="0.3">
      <c r="B443" s="4" t="s">
        <v>516</v>
      </c>
      <c r="C443" s="11" t="s">
        <v>1529</v>
      </c>
      <c r="D443" s="5" t="s">
        <v>31</v>
      </c>
      <c r="E443" s="5" t="s">
        <v>861</v>
      </c>
      <c r="F443" s="75">
        <f t="shared" si="483"/>
        <v>1</v>
      </c>
      <c r="G443" s="4" t="s">
        <v>1115</v>
      </c>
      <c r="H443" s="4" t="s">
        <v>64</v>
      </c>
      <c r="I443" s="11" t="s">
        <v>1116</v>
      </c>
      <c r="J443" s="11"/>
      <c r="K443" s="11"/>
      <c r="L443" s="4">
        <v>2014</v>
      </c>
      <c r="M443" s="4" t="s">
        <v>517</v>
      </c>
      <c r="N443" s="4" t="s">
        <v>848</v>
      </c>
      <c r="O443" s="4" t="s">
        <v>848</v>
      </c>
      <c r="P443" s="4" t="s">
        <v>848</v>
      </c>
      <c r="Q443" s="4" t="s">
        <v>848</v>
      </c>
      <c r="R443" s="4" t="s">
        <v>848</v>
      </c>
      <c r="S443" s="4" t="s">
        <v>848</v>
      </c>
      <c r="T443" s="4" t="s">
        <v>848</v>
      </c>
      <c r="U443" s="4" t="s">
        <v>848</v>
      </c>
      <c r="V443" s="4">
        <f t="shared" si="484"/>
        <v>0</v>
      </c>
      <c r="W443" s="4">
        <f t="shared" si="485"/>
        <v>0</v>
      </c>
      <c r="X443" s="4">
        <f t="shared" si="486"/>
        <v>0</v>
      </c>
      <c r="Y443" s="4">
        <f t="shared" si="487"/>
        <v>0</v>
      </c>
      <c r="Z443" s="4">
        <f t="shared" si="488"/>
        <v>0</v>
      </c>
      <c r="AA443" s="4">
        <f t="shared" si="489"/>
        <v>0</v>
      </c>
      <c r="AB443" s="4">
        <f t="shared" si="490"/>
        <v>0</v>
      </c>
      <c r="AC443" s="4">
        <f t="shared" si="491"/>
        <v>0</v>
      </c>
      <c r="AD443" s="8"/>
      <c r="AE443" s="8" t="s">
        <v>879</v>
      </c>
      <c r="AF443" s="8"/>
      <c r="AG443" s="8"/>
      <c r="AH443" s="8"/>
      <c r="AI443" s="8"/>
    </row>
    <row r="444" spans="2:36" s="2" customFormat="1" ht="15" customHeight="1" x14ac:dyDescent="0.3">
      <c r="B444" s="4" t="s">
        <v>654</v>
      </c>
      <c r="C444" s="11" t="s">
        <v>1529</v>
      </c>
      <c r="D444" s="5" t="s">
        <v>31</v>
      </c>
      <c r="E444" s="5" t="s">
        <v>861</v>
      </c>
      <c r="F444" s="75">
        <f t="shared" si="483"/>
        <v>1</v>
      </c>
      <c r="G444" s="6" t="s">
        <v>69</v>
      </c>
      <c r="H444" s="4" t="s">
        <v>121</v>
      </c>
      <c r="I444" s="11" t="s">
        <v>641</v>
      </c>
      <c r="J444" s="11"/>
      <c r="K444" s="11"/>
      <c r="L444" s="4">
        <v>2018</v>
      </c>
      <c r="M444" s="4" t="s">
        <v>655</v>
      </c>
      <c r="N444" s="4" t="s">
        <v>695</v>
      </c>
      <c r="O444" s="4" t="s">
        <v>695</v>
      </c>
      <c r="P444" s="4" t="s">
        <v>848</v>
      </c>
      <c r="Q444" s="4" t="s">
        <v>848</v>
      </c>
      <c r="R444" s="4" t="s">
        <v>695</v>
      </c>
      <c r="S444" s="4" t="s">
        <v>695</v>
      </c>
      <c r="T444" s="4" t="s">
        <v>848</v>
      </c>
      <c r="U444" s="4" t="s">
        <v>848</v>
      </c>
      <c r="V444" s="4">
        <f t="shared" si="484"/>
        <v>1</v>
      </c>
      <c r="W444" s="4">
        <f t="shared" si="485"/>
        <v>1</v>
      </c>
      <c r="X444" s="4">
        <f t="shared" si="486"/>
        <v>0</v>
      </c>
      <c r="Y444" s="4">
        <f t="shared" si="487"/>
        <v>0</v>
      </c>
      <c r="Z444" s="4">
        <f t="shared" si="488"/>
        <v>1</v>
      </c>
      <c r="AA444" s="4">
        <f t="shared" si="489"/>
        <v>1</v>
      </c>
      <c r="AB444" s="4">
        <f t="shared" si="490"/>
        <v>0</v>
      </c>
      <c r="AC444" s="4">
        <f t="shared" si="491"/>
        <v>0</v>
      </c>
      <c r="AD444" s="8"/>
      <c r="AE444" s="8" t="s">
        <v>879</v>
      </c>
      <c r="AF444" s="8"/>
      <c r="AG444" s="8"/>
      <c r="AH444" s="8"/>
      <c r="AI444" s="8"/>
    </row>
    <row r="445" spans="2:36" s="2" customFormat="1" ht="15" customHeight="1" x14ac:dyDescent="0.3">
      <c r="B445" s="4" t="s">
        <v>2</v>
      </c>
      <c r="C445" s="11" t="s">
        <v>1529</v>
      </c>
      <c r="D445" s="5" t="s">
        <v>31</v>
      </c>
      <c r="E445" s="5" t="s">
        <v>861</v>
      </c>
      <c r="F445" s="75">
        <f t="shared" si="483"/>
        <v>1</v>
      </c>
      <c r="G445" s="6" t="s">
        <v>69</v>
      </c>
      <c r="H445" s="4" t="s">
        <v>122</v>
      </c>
      <c r="I445" s="11" t="s">
        <v>555</v>
      </c>
      <c r="J445" s="11"/>
      <c r="K445" s="11"/>
      <c r="L445" s="4">
        <v>2004</v>
      </c>
      <c r="M445" s="4" t="s">
        <v>169</v>
      </c>
      <c r="N445" s="4" t="s">
        <v>695</v>
      </c>
      <c r="O445" s="4" t="s">
        <v>848</v>
      </c>
      <c r="P445" s="4" t="s">
        <v>848</v>
      </c>
      <c r="Q445" s="4" t="s">
        <v>848</v>
      </c>
      <c r="R445" s="4" t="s">
        <v>695</v>
      </c>
      <c r="S445" s="4" t="s">
        <v>695</v>
      </c>
      <c r="T445" s="4" t="s">
        <v>848</v>
      </c>
      <c r="U445" s="4" t="s">
        <v>848</v>
      </c>
      <c r="V445" s="4">
        <f t="shared" si="484"/>
        <v>1</v>
      </c>
      <c r="W445" s="4">
        <f t="shared" si="485"/>
        <v>0</v>
      </c>
      <c r="X445" s="4">
        <f t="shared" si="486"/>
        <v>0</v>
      </c>
      <c r="Y445" s="4">
        <f t="shared" si="487"/>
        <v>0</v>
      </c>
      <c r="Z445" s="4">
        <f t="shared" si="488"/>
        <v>1</v>
      </c>
      <c r="AA445" s="4">
        <f t="shared" si="489"/>
        <v>1</v>
      </c>
      <c r="AB445" s="4">
        <f t="shared" si="490"/>
        <v>0</v>
      </c>
      <c r="AC445" s="4">
        <f t="shared" si="491"/>
        <v>0</v>
      </c>
      <c r="AD445" s="8"/>
      <c r="AE445" s="8" t="s">
        <v>879</v>
      </c>
      <c r="AF445" s="8"/>
      <c r="AG445" s="8"/>
      <c r="AH445" s="8"/>
      <c r="AI445" s="8"/>
    </row>
    <row r="446" spans="2:36" s="2" customFormat="1" ht="15" customHeight="1" x14ac:dyDescent="0.3">
      <c r="B446" s="4" t="s">
        <v>243</v>
      </c>
      <c r="C446" s="11" t="s">
        <v>1529</v>
      </c>
      <c r="D446" s="5" t="s">
        <v>31</v>
      </c>
      <c r="E446" s="5" t="s">
        <v>861</v>
      </c>
      <c r="F446" s="75">
        <f t="shared" si="483"/>
        <v>1</v>
      </c>
      <c r="G446" s="4" t="s">
        <v>1115</v>
      </c>
      <c r="H446" s="4" t="s">
        <v>64</v>
      </c>
      <c r="I446" s="11" t="s">
        <v>1116</v>
      </c>
      <c r="J446" s="11"/>
      <c r="K446" s="11"/>
      <c r="L446" s="4">
        <v>2015</v>
      </c>
      <c r="M446" s="4" t="s">
        <v>249</v>
      </c>
      <c r="N446" s="4" t="s">
        <v>848</v>
      </c>
      <c r="O446" s="4" t="s">
        <v>848</v>
      </c>
      <c r="P446" s="4" t="s">
        <v>695</v>
      </c>
      <c r="Q446" s="4" t="s">
        <v>848</v>
      </c>
      <c r="R446" s="4" t="s">
        <v>848</v>
      </c>
      <c r="S446" s="4" t="s">
        <v>848</v>
      </c>
      <c r="T446" s="4" t="s">
        <v>848</v>
      </c>
      <c r="U446" s="4" t="s">
        <v>848</v>
      </c>
      <c r="V446" s="4">
        <f t="shared" si="484"/>
        <v>0</v>
      </c>
      <c r="W446" s="4">
        <f t="shared" si="485"/>
        <v>0</v>
      </c>
      <c r="X446" s="4">
        <f t="shared" si="486"/>
        <v>1</v>
      </c>
      <c r="Y446" s="4">
        <f t="shared" si="487"/>
        <v>0</v>
      </c>
      <c r="Z446" s="4">
        <f t="shared" si="488"/>
        <v>0</v>
      </c>
      <c r="AA446" s="4">
        <f t="shared" si="489"/>
        <v>0</v>
      </c>
      <c r="AB446" s="4">
        <f t="shared" si="490"/>
        <v>0</v>
      </c>
      <c r="AC446" s="4">
        <f t="shared" si="491"/>
        <v>0</v>
      </c>
      <c r="AD446" s="8" t="s">
        <v>854</v>
      </c>
      <c r="AE446" s="8" t="s">
        <v>848</v>
      </c>
      <c r="AF446" s="8"/>
      <c r="AG446" s="8"/>
      <c r="AH446" s="8"/>
      <c r="AI446" s="8"/>
    </row>
    <row r="447" spans="2:36" s="2" customFormat="1" ht="15" customHeight="1" x14ac:dyDescent="0.3">
      <c r="B447" s="4" t="s">
        <v>1360</v>
      </c>
      <c r="C447" s="11" t="s">
        <v>1529</v>
      </c>
      <c r="D447" s="5" t="s">
        <v>31</v>
      </c>
      <c r="E447" s="5" t="s">
        <v>861</v>
      </c>
      <c r="F447" s="75">
        <f t="shared" si="483"/>
        <v>1</v>
      </c>
      <c r="G447" s="4" t="s">
        <v>1115</v>
      </c>
      <c r="H447" s="4" t="s">
        <v>486</v>
      </c>
      <c r="I447" s="11" t="s">
        <v>1116</v>
      </c>
      <c r="J447" s="11"/>
      <c r="K447" s="11"/>
      <c r="L447" s="4">
        <v>2014</v>
      </c>
      <c r="M447" s="4" t="s">
        <v>1361</v>
      </c>
      <c r="N447" s="4" t="s">
        <v>848</v>
      </c>
      <c r="O447" s="4" t="s">
        <v>848</v>
      </c>
      <c r="P447" s="4" t="s">
        <v>848</v>
      </c>
      <c r="Q447" s="4" t="s">
        <v>848</v>
      </c>
      <c r="R447" s="4" t="s">
        <v>848</v>
      </c>
      <c r="S447" s="4" t="s">
        <v>848</v>
      </c>
      <c r="T447" s="4" t="s">
        <v>848</v>
      </c>
      <c r="U447" s="4" t="s">
        <v>848</v>
      </c>
      <c r="V447" s="4">
        <f t="shared" si="484"/>
        <v>0</v>
      </c>
      <c r="W447" s="4">
        <f t="shared" si="485"/>
        <v>0</v>
      </c>
      <c r="X447" s="4">
        <f t="shared" si="486"/>
        <v>0</v>
      </c>
      <c r="Y447" s="4">
        <f t="shared" si="487"/>
        <v>0</v>
      </c>
      <c r="Z447" s="4">
        <f t="shared" si="488"/>
        <v>0</v>
      </c>
      <c r="AA447" s="4">
        <f t="shared" si="489"/>
        <v>0</v>
      </c>
      <c r="AB447" s="4">
        <f t="shared" si="490"/>
        <v>0</v>
      </c>
      <c r="AC447" s="4">
        <f t="shared" si="491"/>
        <v>0</v>
      </c>
      <c r="AD447" s="8" t="s">
        <v>1362</v>
      </c>
      <c r="AE447" s="8" t="s">
        <v>848</v>
      </c>
      <c r="AF447" s="8"/>
      <c r="AG447" s="8"/>
      <c r="AH447" s="8"/>
      <c r="AI447" s="8"/>
    </row>
    <row r="448" spans="2:36" s="2" customFormat="1" ht="15" customHeight="1" x14ac:dyDescent="0.3">
      <c r="B448" s="4" t="s">
        <v>839</v>
      </c>
      <c r="C448" s="11" t="s">
        <v>1529</v>
      </c>
      <c r="D448" s="5" t="s">
        <v>31</v>
      </c>
      <c r="E448" s="5" t="s">
        <v>861</v>
      </c>
      <c r="F448" s="75">
        <f t="shared" si="483"/>
        <v>1</v>
      </c>
      <c r="G448" s="4" t="s">
        <v>123</v>
      </c>
      <c r="H448" s="13" t="s">
        <v>1476</v>
      </c>
      <c r="I448" s="11" t="s">
        <v>641</v>
      </c>
      <c r="J448" s="11"/>
      <c r="K448" s="11"/>
      <c r="L448" s="23" t="s">
        <v>293</v>
      </c>
      <c r="M448" s="4" t="s">
        <v>840</v>
      </c>
      <c r="N448" s="4" t="s">
        <v>848</v>
      </c>
      <c r="O448" s="4" t="s">
        <v>848</v>
      </c>
      <c r="P448" s="4" t="s">
        <v>848</v>
      </c>
      <c r="Q448" s="4" t="s">
        <v>848</v>
      </c>
      <c r="R448" s="4" t="s">
        <v>695</v>
      </c>
      <c r="S448" s="4" t="s">
        <v>848</v>
      </c>
      <c r="T448" s="4" t="s">
        <v>848</v>
      </c>
      <c r="U448" s="4" t="s">
        <v>848</v>
      </c>
      <c r="V448" s="4">
        <f t="shared" si="484"/>
        <v>0</v>
      </c>
      <c r="W448" s="4">
        <f t="shared" si="485"/>
        <v>0</v>
      </c>
      <c r="X448" s="4">
        <f t="shared" si="486"/>
        <v>0</v>
      </c>
      <c r="Y448" s="4">
        <f t="shared" si="487"/>
        <v>0</v>
      </c>
      <c r="Z448" s="4">
        <f t="shared" si="488"/>
        <v>1</v>
      </c>
      <c r="AA448" s="4">
        <f t="shared" si="489"/>
        <v>0</v>
      </c>
      <c r="AB448" s="4">
        <f t="shared" si="490"/>
        <v>0</v>
      </c>
      <c r="AC448" s="4">
        <f t="shared" si="491"/>
        <v>0</v>
      </c>
      <c r="AD448" s="8"/>
      <c r="AE448" s="8" t="s">
        <v>848</v>
      </c>
      <c r="AF448" s="8"/>
      <c r="AG448" s="8"/>
      <c r="AH448" s="8"/>
      <c r="AI448" s="8"/>
    </row>
    <row r="449" spans="2:35" s="2" customFormat="1" ht="15" customHeight="1" x14ac:dyDescent="0.3">
      <c r="B449" s="4" t="s">
        <v>13</v>
      </c>
      <c r="C449" s="11" t="s">
        <v>1529</v>
      </c>
      <c r="D449" s="5" t="s">
        <v>31</v>
      </c>
      <c r="E449" s="5" t="s">
        <v>861</v>
      </c>
      <c r="F449" s="75">
        <f t="shared" si="483"/>
        <v>1</v>
      </c>
      <c r="G449" s="4" t="s">
        <v>119</v>
      </c>
      <c r="H449" s="4" t="s">
        <v>14</v>
      </c>
      <c r="I449" s="11" t="s">
        <v>515</v>
      </c>
      <c r="J449" s="11" t="s">
        <v>941</v>
      </c>
      <c r="K449" s="11"/>
      <c r="L449" s="4">
        <v>2010</v>
      </c>
      <c r="M449" s="4" t="s">
        <v>359</v>
      </c>
      <c r="N449" s="4" t="s">
        <v>848</v>
      </c>
      <c r="O449" s="4" t="s">
        <v>848</v>
      </c>
      <c r="P449" s="4" t="s">
        <v>848</v>
      </c>
      <c r="Q449" s="4" t="s">
        <v>848</v>
      </c>
      <c r="R449" s="4" t="s">
        <v>848</v>
      </c>
      <c r="S449" s="4" t="s">
        <v>848</v>
      </c>
      <c r="T449" s="4" t="s">
        <v>848</v>
      </c>
      <c r="U449" s="4" t="s">
        <v>848</v>
      </c>
      <c r="V449" s="4">
        <f t="shared" si="484"/>
        <v>0</v>
      </c>
      <c r="W449" s="4">
        <f t="shared" si="485"/>
        <v>0</v>
      </c>
      <c r="X449" s="4">
        <f t="shared" si="486"/>
        <v>0</v>
      </c>
      <c r="Y449" s="4">
        <f t="shared" si="487"/>
        <v>0</v>
      </c>
      <c r="Z449" s="4">
        <f t="shared" si="488"/>
        <v>0</v>
      </c>
      <c r="AA449" s="4">
        <f t="shared" si="489"/>
        <v>0</v>
      </c>
      <c r="AB449" s="4">
        <f t="shared" si="490"/>
        <v>0</v>
      </c>
      <c r="AC449" s="4">
        <f t="shared" si="491"/>
        <v>0</v>
      </c>
      <c r="AD449" s="8" t="s">
        <v>898</v>
      </c>
      <c r="AE449" s="8" t="s">
        <v>848</v>
      </c>
      <c r="AF449" s="8"/>
      <c r="AG449" s="8"/>
      <c r="AH449" s="8"/>
      <c r="AI449" s="8"/>
    </row>
    <row r="450" spans="2:35" s="2" customFormat="1" ht="15" customHeight="1" x14ac:dyDescent="0.3">
      <c r="B450" s="4" t="s">
        <v>446</v>
      </c>
      <c r="C450" s="11" t="s">
        <v>1529</v>
      </c>
      <c r="D450" s="5" t="s">
        <v>31</v>
      </c>
      <c r="E450" s="5" t="s">
        <v>861</v>
      </c>
      <c r="F450" s="75">
        <f t="shared" si="483"/>
        <v>1</v>
      </c>
      <c r="G450" s="4" t="s">
        <v>19</v>
      </c>
      <c r="H450" s="4" t="s">
        <v>447</v>
      </c>
      <c r="I450" s="11" t="s">
        <v>641</v>
      </c>
      <c r="J450" s="11"/>
      <c r="K450" s="11"/>
      <c r="L450" s="4">
        <v>2015</v>
      </c>
      <c r="M450" s="4" t="s">
        <v>445</v>
      </c>
      <c r="N450" s="4" t="s">
        <v>848</v>
      </c>
      <c r="O450" s="4" t="s">
        <v>848</v>
      </c>
      <c r="P450" s="4" t="s">
        <v>848</v>
      </c>
      <c r="Q450" s="4" t="s">
        <v>848</v>
      </c>
      <c r="R450" s="4" t="s">
        <v>848</v>
      </c>
      <c r="S450" s="4" t="s">
        <v>848</v>
      </c>
      <c r="T450" s="4" t="s">
        <v>848</v>
      </c>
      <c r="U450" s="4" t="s">
        <v>848</v>
      </c>
      <c r="V450" s="4">
        <f t="shared" si="484"/>
        <v>0</v>
      </c>
      <c r="W450" s="4">
        <f t="shared" si="485"/>
        <v>0</v>
      </c>
      <c r="X450" s="4">
        <f t="shared" si="486"/>
        <v>0</v>
      </c>
      <c r="Y450" s="4">
        <f t="shared" si="487"/>
        <v>0</v>
      </c>
      <c r="Z450" s="4">
        <f t="shared" si="488"/>
        <v>0</v>
      </c>
      <c r="AA450" s="4">
        <f t="shared" si="489"/>
        <v>0</v>
      </c>
      <c r="AB450" s="4">
        <f t="shared" si="490"/>
        <v>0</v>
      </c>
      <c r="AC450" s="4">
        <f t="shared" si="491"/>
        <v>0</v>
      </c>
      <c r="AD450" s="8"/>
      <c r="AE450" s="8" t="s">
        <v>848</v>
      </c>
      <c r="AF450" s="8"/>
      <c r="AG450" s="8"/>
      <c r="AH450" s="8"/>
      <c r="AI450" s="8"/>
    </row>
    <row r="451" spans="2:35" s="2" customFormat="1" ht="15" customHeight="1" x14ac:dyDescent="0.3">
      <c r="B451" s="4" t="s">
        <v>442</v>
      </c>
      <c r="C451" s="11" t="s">
        <v>1529</v>
      </c>
      <c r="D451" s="5" t="s">
        <v>31</v>
      </c>
      <c r="E451" s="5" t="s">
        <v>861</v>
      </c>
      <c r="F451" s="75">
        <f t="shared" si="483"/>
        <v>1</v>
      </c>
      <c r="G451" s="4" t="s">
        <v>19</v>
      </c>
      <c r="H451" s="4" t="s">
        <v>48</v>
      </c>
      <c r="I451" s="11" t="s">
        <v>555</v>
      </c>
      <c r="J451" s="11"/>
      <c r="K451" s="11"/>
      <c r="L451" s="4">
        <v>2016</v>
      </c>
      <c r="M451" s="4" t="s">
        <v>443</v>
      </c>
      <c r="N451" s="4" t="s">
        <v>848</v>
      </c>
      <c r="O451" s="4" t="s">
        <v>848</v>
      </c>
      <c r="P451" s="4" t="s">
        <v>848</v>
      </c>
      <c r="Q451" s="4" t="s">
        <v>848</v>
      </c>
      <c r="R451" s="4" t="s">
        <v>848</v>
      </c>
      <c r="S451" s="4" t="s">
        <v>848</v>
      </c>
      <c r="T451" s="4" t="s">
        <v>848</v>
      </c>
      <c r="U451" s="4" t="s">
        <v>848</v>
      </c>
      <c r="V451" s="4">
        <f t="shared" si="484"/>
        <v>0</v>
      </c>
      <c r="W451" s="4">
        <f t="shared" si="485"/>
        <v>0</v>
      </c>
      <c r="X451" s="4">
        <f t="shared" si="486"/>
        <v>0</v>
      </c>
      <c r="Y451" s="4">
        <f t="shared" si="487"/>
        <v>0</v>
      </c>
      <c r="Z451" s="4">
        <f t="shared" si="488"/>
        <v>0</v>
      </c>
      <c r="AA451" s="4">
        <f t="shared" si="489"/>
        <v>0</v>
      </c>
      <c r="AB451" s="4">
        <f t="shared" si="490"/>
        <v>0</v>
      </c>
      <c r="AC451" s="4">
        <f t="shared" si="491"/>
        <v>0</v>
      </c>
      <c r="AD451" s="8" t="s">
        <v>1514</v>
      </c>
      <c r="AE451" s="8" t="s">
        <v>848</v>
      </c>
      <c r="AF451" s="8" t="s">
        <v>1511</v>
      </c>
      <c r="AG451" s="8"/>
      <c r="AH451" s="8"/>
      <c r="AI451" s="8"/>
    </row>
    <row r="452" spans="2:35" s="2" customFormat="1" ht="15" customHeight="1" x14ac:dyDescent="0.3">
      <c r="B452" s="9" t="s">
        <v>47</v>
      </c>
      <c r="C452" s="11" t="s">
        <v>1529</v>
      </c>
      <c r="D452" s="5" t="s">
        <v>31</v>
      </c>
      <c r="E452" s="5" t="s">
        <v>861</v>
      </c>
      <c r="F452" s="75">
        <f t="shared" si="483"/>
        <v>1</v>
      </c>
      <c r="G452" s="4" t="s">
        <v>123</v>
      </c>
      <c r="H452" s="13" t="s">
        <v>1476</v>
      </c>
      <c r="I452" s="11" t="s">
        <v>555</v>
      </c>
      <c r="J452" s="11"/>
      <c r="K452" s="11"/>
      <c r="L452" s="7">
        <v>2014</v>
      </c>
      <c r="M452" s="4" t="s">
        <v>170</v>
      </c>
      <c r="N452" s="4" t="s">
        <v>848</v>
      </c>
      <c r="O452" s="4" t="s">
        <v>848</v>
      </c>
      <c r="P452" s="4" t="s">
        <v>848</v>
      </c>
      <c r="Q452" s="4" t="s">
        <v>848</v>
      </c>
      <c r="R452" s="4" t="s">
        <v>848</v>
      </c>
      <c r="S452" s="4" t="s">
        <v>848</v>
      </c>
      <c r="T452" s="4" t="s">
        <v>695</v>
      </c>
      <c r="U452" s="4" t="s">
        <v>848</v>
      </c>
      <c r="V452" s="4">
        <f t="shared" si="484"/>
        <v>0</v>
      </c>
      <c r="W452" s="4">
        <f t="shared" si="485"/>
        <v>0</v>
      </c>
      <c r="X452" s="4">
        <f t="shared" si="486"/>
        <v>0</v>
      </c>
      <c r="Y452" s="4">
        <f t="shared" si="487"/>
        <v>0</v>
      </c>
      <c r="Z452" s="4">
        <f t="shared" si="488"/>
        <v>0</v>
      </c>
      <c r="AA452" s="4">
        <f t="shared" si="489"/>
        <v>0</v>
      </c>
      <c r="AB452" s="4">
        <f t="shared" si="490"/>
        <v>1</v>
      </c>
      <c r="AC452" s="4">
        <f t="shared" si="491"/>
        <v>0</v>
      </c>
      <c r="AD452" s="9"/>
      <c r="AE452" s="9" t="s">
        <v>879</v>
      </c>
      <c r="AF452" s="9"/>
      <c r="AG452" s="9"/>
      <c r="AH452" s="9"/>
      <c r="AI452" s="9"/>
    </row>
    <row r="453" spans="2:35" s="2" customFormat="1" ht="15" customHeight="1" x14ac:dyDescent="0.3">
      <c r="B453" s="9" t="s">
        <v>1352</v>
      </c>
      <c r="C453" s="11" t="s">
        <v>1529</v>
      </c>
      <c r="D453" s="5" t="s">
        <v>31</v>
      </c>
      <c r="E453" s="5" t="s">
        <v>861</v>
      </c>
      <c r="F453" s="75">
        <f t="shared" si="483"/>
        <v>1</v>
      </c>
      <c r="G453" s="4" t="s">
        <v>119</v>
      </c>
      <c r="H453" s="7" t="s">
        <v>120</v>
      </c>
      <c r="I453" s="11" t="s">
        <v>555</v>
      </c>
      <c r="J453" s="11"/>
      <c r="K453" s="11"/>
      <c r="L453" s="7">
        <v>2015</v>
      </c>
      <c r="M453" s="4" t="s">
        <v>1351</v>
      </c>
      <c r="N453" s="4" t="s">
        <v>848</v>
      </c>
      <c r="O453" s="4" t="s">
        <v>848</v>
      </c>
      <c r="P453" s="4" t="s">
        <v>848</v>
      </c>
      <c r="Q453" s="4" t="s">
        <v>848</v>
      </c>
      <c r="R453" s="4" t="s">
        <v>848</v>
      </c>
      <c r="S453" s="4" t="s">
        <v>848</v>
      </c>
      <c r="T453" s="4" t="s">
        <v>848</v>
      </c>
      <c r="U453" s="4" t="s">
        <v>848</v>
      </c>
      <c r="V453" s="4">
        <f t="shared" si="484"/>
        <v>0</v>
      </c>
      <c r="W453" s="4">
        <f t="shared" si="485"/>
        <v>0</v>
      </c>
      <c r="X453" s="4">
        <f t="shared" si="486"/>
        <v>0</v>
      </c>
      <c r="Y453" s="4">
        <f t="shared" si="487"/>
        <v>0</v>
      </c>
      <c r="Z453" s="4">
        <f t="shared" si="488"/>
        <v>0</v>
      </c>
      <c r="AA453" s="4">
        <f t="shared" si="489"/>
        <v>0</v>
      </c>
      <c r="AB453" s="4">
        <f t="shared" si="490"/>
        <v>0</v>
      </c>
      <c r="AC453" s="4">
        <f t="shared" si="491"/>
        <v>0</v>
      </c>
      <c r="AD453" s="9"/>
      <c r="AE453" s="9" t="s">
        <v>695</v>
      </c>
      <c r="AF453" s="9"/>
      <c r="AG453" s="9"/>
      <c r="AH453" s="9"/>
      <c r="AI453" s="9"/>
    </row>
    <row r="454" spans="2:35" s="2" customFormat="1" ht="15" customHeight="1" x14ac:dyDescent="0.3">
      <c r="B454" s="9" t="s">
        <v>244</v>
      </c>
      <c r="C454" s="11" t="s">
        <v>1529</v>
      </c>
      <c r="D454" s="5" t="s">
        <v>31</v>
      </c>
      <c r="E454" s="5" t="s">
        <v>861</v>
      </c>
      <c r="F454" s="75">
        <f t="shared" si="483"/>
        <v>1</v>
      </c>
      <c r="G454" s="4" t="s">
        <v>288</v>
      </c>
      <c r="H454" s="4" t="s">
        <v>287</v>
      </c>
      <c r="I454" s="11" t="s">
        <v>641</v>
      </c>
      <c r="J454" s="11"/>
      <c r="K454" s="11"/>
      <c r="L454" s="7">
        <v>2012</v>
      </c>
      <c r="M454" s="4" t="s">
        <v>250</v>
      </c>
      <c r="N454" s="4" t="s">
        <v>695</v>
      </c>
      <c r="O454" s="4" t="s">
        <v>848</v>
      </c>
      <c r="P454" s="4" t="s">
        <v>848</v>
      </c>
      <c r="Q454" s="4" t="s">
        <v>848</v>
      </c>
      <c r="R454" s="4" t="s">
        <v>695</v>
      </c>
      <c r="S454" s="4" t="s">
        <v>695</v>
      </c>
      <c r="T454" s="4" t="s">
        <v>695</v>
      </c>
      <c r="U454" s="4" t="s">
        <v>848</v>
      </c>
      <c r="V454" s="4">
        <f t="shared" si="484"/>
        <v>1</v>
      </c>
      <c r="W454" s="4">
        <f t="shared" si="485"/>
        <v>0</v>
      </c>
      <c r="X454" s="4">
        <f t="shared" si="486"/>
        <v>0</v>
      </c>
      <c r="Y454" s="4">
        <f t="shared" si="487"/>
        <v>0</v>
      </c>
      <c r="Z454" s="4">
        <f t="shared" si="488"/>
        <v>1</v>
      </c>
      <c r="AA454" s="4">
        <f t="shared" si="489"/>
        <v>1</v>
      </c>
      <c r="AB454" s="4">
        <f t="shared" si="490"/>
        <v>1</v>
      </c>
      <c r="AC454" s="4">
        <f t="shared" si="491"/>
        <v>0</v>
      </c>
      <c r="AD454" s="9"/>
      <c r="AE454" s="9" t="s">
        <v>879</v>
      </c>
      <c r="AF454" s="9"/>
      <c r="AG454" s="9"/>
      <c r="AH454" s="9"/>
      <c r="AI454" s="9"/>
    </row>
    <row r="455" spans="2:35" s="2" customFormat="1" ht="15" customHeight="1" x14ac:dyDescent="0.3">
      <c r="B455" s="9" t="s">
        <v>1512</v>
      </c>
      <c r="C455" s="11" t="s">
        <v>1529</v>
      </c>
      <c r="D455" s="5" t="s">
        <v>31</v>
      </c>
      <c r="E455" s="5" t="s">
        <v>861</v>
      </c>
      <c r="F455" s="75">
        <f t="shared" si="483"/>
        <v>1</v>
      </c>
      <c r="G455" s="6" t="s">
        <v>69</v>
      </c>
      <c r="H455" s="4" t="s">
        <v>122</v>
      </c>
      <c r="I455" s="11" t="s">
        <v>515</v>
      </c>
      <c r="J455" s="11" t="s">
        <v>952</v>
      </c>
      <c r="K455" s="11"/>
      <c r="L455" s="7"/>
      <c r="M455" s="4" t="s">
        <v>1513</v>
      </c>
      <c r="N455" s="4" t="s">
        <v>695</v>
      </c>
      <c r="O455" s="4" t="s">
        <v>848</v>
      </c>
      <c r="P455" s="4" t="s">
        <v>848</v>
      </c>
      <c r="Q455" s="4" t="s">
        <v>848</v>
      </c>
      <c r="R455" s="4" t="s">
        <v>848</v>
      </c>
      <c r="S455" s="4" t="s">
        <v>848</v>
      </c>
      <c r="T455" s="4" t="s">
        <v>848</v>
      </c>
      <c r="U455" s="4" t="s">
        <v>848</v>
      </c>
      <c r="V455" s="4">
        <f t="shared" ref="V455" si="492">IF(N455="Yes",1,0)</f>
        <v>1</v>
      </c>
      <c r="W455" s="4">
        <f t="shared" ref="W455" si="493">IF(O455="Yes",1,0)</f>
        <v>0</v>
      </c>
      <c r="X455" s="4">
        <f t="shared" ref="X455" si="494">IF(P455="Yes",1,0)</f>
        <v>0</v>
      </c>
      <c r="Y455" s="4">
        <f t="shared" ref="Y455" si="495">IF(Q455="Yes",1,0)</f>
        <v>0</v>
      </c>
      <c r="Z455" s="4">
        <f t="shared" ref="Z455" si="496">IF(R455="Yes",1,0)</f>
        <v>0</v>
      </c>
      <c r="AA455" s="4">
        <f t="shared" ref="AA455" si="497">IF(S455="Yes",1,0)</f>
        <v>0</v>
      </c>
      <c r="AB455" s="4">
        <f t="shared" ref="AB455" si="498">IF(T455="Yes",1,0)</f>
        <v>0</v>
      </c>
      <c r="AC455" s="4">
        <f t="shared" ref="AC455" si="499">IF(U455="Yes",1,0)</f>
        <v>0</v>
      </c>
      <c r="AD455" s="9"/>
      <c r="AE455" s="9" t="s">
        <v>879</v>
      </c>
      <c r="AF455" s="9"/>
      <c r="AG455" s="9"/>
      <c r="AH455" s="9"/>
      <c r="AI455" s="9"/>
    </row>
    <row r="456" spans="2:35" s="2" customFormat="1" ht="15" customHeight="1" x14ac:dyDescent="0.3">
      <c r="B456" s="9" t="s">
        <v>1205</v>
      </c>
      <c r="C456" s="11" t="s">
        <v>1529</v>
      </c>
      <c r="D456" s="5" t="s">
        <v>31</v>
      </c>
      <c r="E456" s="5" t="s">
        <v>861</v>
      </c>
      <c r="F456" s="75">
        <f t="shared" si="483"/>
        <v>1</v>
      </c>
      <c r="G456" s="4" t="s">
        <v>123</v>
      </c>
      <c r="H456" s="13" t="s">
        <v>1476</v>
      </c>
      <c r="I456" s="11" t="s">
        <v>641</v>
      </c>
      <c r="J456" s="11"/>
      <c r="K456" s="11"/>
      <c r="L456" s="7">
        <v>2013</v>
      </c>
      <c r="M456" s="4" t="s">
        <v>1206</v>
      </c>
      <c r="N456" s="4" t="s">
        <v>695</v>
      </c>
      <c r="O456" s="4" t="s">
        <v>848</v>
      </c>
      <c r="P456" s="4" t="s">
        <v>848</v>
      </c>
      <c r="Q456" s="4" t="s">
        <v>848</v>
      </c>
      <c r="R456" s="4" t="s">
        <v>848</v>
      </c>
      <c r="S456" s="4" t="s">
        <v>848</v>
      </c>
      <c r="T456" s="4" t="s">
        <v>848</v>
      </c>
      <c r="U456" s="4" t="s">
        <v>848</v>
      </c>
      <c r="V456" s="4">
        <f t="shared" si="484"/>
        <v>1</v>
      </c>
      <c r="W456" s="4">
        <f t="shared" si="485"/>
        <v>0</v>
      </c>
      <c r="X456" s="4">
        <f t="shared" si="486"/>
        <v>0</v>
      </c>
      <c r="Y456" s="4">
        <f t="shared" si="487"/>
        <v>0</v>
      </c>
      <c r="Z456" s="4">
        <f t="shared" si="488"/>
        <v>0</v>
      </c>
      <c r="AA456" s="4">
        <f t="shared" si="489"/>
        <v>0</v>
      </c>
      <c r="AB456" s="4">
        <f t="shared" si="490"/>
        <v>0</v>
      </c>
      <c r="AC456" s="4">
        <f t="shared" si="491"/>
        <v>0</v>
      </c>
      <c r="AD456" s="9" t="s">
        <v>1207</v>
      </c>
      <c r="AE456" s="9" t="s">
        <v>848</v>
      </c>
      <c r="AF456" s="9"/>
      <c r="AG456" s="9"/>
      <c r="AH456" s="9"/>
      <c r="AI456" s="9"/>
    </row>
    <row r="457" spans="2:35" s="2" customFormat="1" ht="15" customHeight="1" x14ac:dyDescent="0.3">
      <c r="B457" s="9" t="s">
        <v>1543</v>
      </c>
      <c r="C457" s="11" t="s">
        <v>1529</v>
      </c>
      <c r="D457" s="5" t="s">
        <v>31</v>
      </c>
      <c r="E457" s="5" t="s">
        <v>861</v>
      </c>
      <c r="F457" s="75">
        <f t="shared" ref="F457" si="500">IF(E457="Alive",1,0)</f>
        <v>1</v>
      </c>
      <c r="G457" s="6" t="s">
        <v>69</v>
      </c>
      <c r="H457" s="4" t="s">
        <v>122</v>
      </c>
      <c r="I457" s="11" t="s">
        <v>555</v>
      </c>
      <c r="J457" s="11"/>
      <c r="K457" s="11"/>
      <c r="L457" s="7"/>
      <c r="M457" s="4" t="s">
        <v>1544</v>
      </c>
      <c r="N457" s="4" t="s">
        <v>695</v>
      </c>
      <c r="O457" s="4" t="s">
        <v>695</v>
      </c>
      <c r="P457" s="4" t="s">
        <v>848</v>
      </c>
      <c r="Q457" s="4" t="s">
        <v>848</v>
      </c>
      <c r="R457" s="4" t="s">
        <v>695</v>
      </c>
      <c r="S457" s="4" t="s">
        <v>695</v>
      </c>
      <c r="T457" s="4" t="s">
        <v>848</v>
      </c>
      <c r="U457" s="4" t="s">
        <v>848</v>
      </c>
      <c r="V457" s="4">
        <f t="shared" ref="V457" si="501">IF(N457="Yes",1,0)</f>
        <v>1</v>
      </c>
      <c r="W457" s="4">
        <f t="shared" ref="W457" si="502">IF(O457="Yes",1,0)</f>
        <v>1</v>
      </c>
      <c r="X457" s="4">
        <f t="shared" ref="X457" si="503">IF(P457="Yes",1,0)</f>
        <v>0</v>
      </c>
      <c r="Y457" s="4">
        <f t="shared" ref="Y457" si="504">IF(Q457="Yes",1,0)</f>
        <v>0</v>
      </c>
      <c r="Z457" s="4">
        <f t="shared" ref="Z457" si="505">IF(R457="Yes",1,0)</f>
        <v>1</v>
      </c>
      <c r="AA457" s="4">
        <f t="shared" ref="AA457" si="506">IF(S457="Yes",1,0)</f>
        <v>1</v>
      </c>
      <c r="AB457" s="4">
        <f t="shared" ref="AB457" si="507">IF(T457="Yes",1,0)</f>
        <v>0</v>
      </c>
      <c r="AC457" s="4">
        <f t="shared" ref="AC457" si="508">IF(U457="Yes",1,0)</f>
        <v>0</v>
      </c>
      <c r="AD457" s="9"/>
      <c r="AE457" s="9" t="s">
        <v>879</v>
      </c>
      <c r="AF457" s="9"/>
      <c r="AG457" s="9"/>
      <c r="AH457" s="9"/>
      <c r="AI457" s="9"/>
    </row>
    <row r="458" spans="2:35" s="2" customFormat="1" ht="15" customHeight="1" x14ac:dyDescent="0.3">
      <c r="B458" s="9" t="s">
        <v>1347</v>
      </c>
      <c r="C458" s="11" t="s">
        <v>1529</v>
      </c>
      <c r="D458" s="5" t="s">
        <v>31</v>
      </c>
      <c r="E458" s="5" t="s">
        <v>861</v>
      </c>
      <c r="F458" s="75">
        <f t="shared" si="483"/>
        <v>1</v>
      </c>
      <c r="G458" s="6" t="s">
        <v>69</v>
      </c>
      <c r="H458" s="4" t="s">
        <v>70</v>
      </c>
      <c r="I458" s="11" t="s">
        <v>641</v>
      </c>
      <c r="J458" s="11"/>
      <c r="K458" s="11"/>
      <c r="L458" s="7">
        <v>2008</v>
      </c>
      <c r="M458" s="4" t="s">
        <v>1342</v>
      </c>
      <c r="N458" s="4" t="s">
        <v>848</v>
      </c>
      <c r="O458" s="4" t="s">
        <v>848</v>
      </c>
      <c r="P458" s="4" t="s">
        <v>848</v>
      </c>
      <c r="Q458" s="4" t="s">
        <v>848</v>
      </c>
      <c r="R458" s="4" t="s">
        <v>695</v>
      </c>
      <c r="S458" s="4" t="s">
        <v>695</v>
      </c>
      <c r="T458" s="4" t="s">
        <v>695</v>
      </c>
      <c r="U458" s="4" t="s">
        <v>848</v>
      </c>
      <c r="V458" s="4">
        <f t="shared" si="484"/>
        <v>0</v>
      </c>
      <c r="W458" s="4">
        <f t="shared" si="485"/>
        <v>0</v>
      </c>
      <c r="X458" s="4">
        <f t="shared" si="486"/>
        <v>0</v>
      </c>
      <c r="Y458" s="4">
        <f t="shared" si="487"/>
        <v>0</v>
      </c>
      <c r="Z458" s="4">
        <f t="shared" si="488"/>
        <v>1</v>
      </c>
      <c r="AA458" s="4">
        <f t="shared" si="489"/>
        <v>1</v>
      </c>
      <c r="AB458" s="4">
        <f t="shared" si="490"/>
        <v>1</v>
      </c>
      <c r="AC458" s="4">
        <f t="shared" si="491"/>
        <v>0</v>
      </c>
      <c r="AD458" s="9"/>
      <c r="AE458" s="9" t="s">
        <v>848</v>
      </c>
      <c r="AF458" s="9"/>
      <c r="AG458" s="9"/>
      <c r="AH458" s="9"/>
      <c r="AI458" s="9"/>
    </row>
    <row r="459" spans="2:35" s="2" customFormat="1" ht="15" customHeight="1" x14ac:dyDescent="0.3">
      <c r="B459" s="9" t="s">
        <v>30</v>
      </c>
      <c r="C459" s="11" t="s">
        <v>1529</v>
      </c>
      <c r="D459" s="5" t="s">
        <v>31</v>
      </c>
      <c r="E459" s="5" t="s">
        <v>861</v>
      </c>
      <c r="F459" s="75">
        <f t="shared" si="483"/>
        <v>1</v>
      </c>
      <c r="G459" s="7" t="s">
        <v>69</v>
      </c>
      <c r="H459" s="7" t="s">
        <v>66</v>
      </c>
      <c r="I459" s="11" t="s">
        <v>641</v>
      </c>
      <c r="J459" s="11"/>
      <c r="K459" s="11"/>
      <c r="L459" s="7">
        <v>2015</v>
      </c>
      <c r="M459" s="4" t="s">
        <v>315</v>
      </c>
      <c r="N459" s="4" t="s">
        <v>848</v>
      </c>
      <c r="O459" s="4" t="s">
        <v>848</v>
      </c>
      <c r="P459" s="4" t="s">
        <v>848</v>
      </c>
      <c r="Q459" s="4" t="s">
        <v>848</v>
      </c>
      <c r="R459" s="4" t="s">
        <v>695</v>
      </c>
      <c r="S459" s="4" t="s">
        <v>848</v>
      </c>
      <c r="T459" s="4" t="s">
        <v>848</v>
      </c>
      <c r="U459" s="4" t="s">
        <v>848</v>
      </c>
      <c r="V459" s="4">
        <f t="shared" si="484"/>
        <v>0</v>
      </c>
      <c r="W459" s="4">
        <f t="shared" si="485"/>
        <v>0</v>
      </c>
      <c r="X459" s="4">
        <f t="shared" si="486"/>
        <v>0</v>
      </c>
      <c r="Y459" s="4">
        <f t="shared" si="487"/>
        <v>0</v>
      </c>
      <c r="Z459" s="4">
        <f t="shared" si="488"/>
        <v>1</v>
      </c>
      <c r="AA459" s="4">
        <f t="shared" si="489"/>
        <v>0</v>
      </c>
      <c r="AB459" s="4">
        <f t="shared" si="490"/>
        <v>0</v>
      </c>
      <c r="AC459" s="4">
        <f t="shared" si="491"/>
        <v>0</v>
      </c>
      <c r="AD459" s="9" t="s">
        <v>899</v>
      </c>
      <c r="AE459" s="9" t="s">
        <v>848</v>
      </c>
      <c r="AF459" s="9"/>
      <c r="AG459" s="9"/>
      <c r="AH459" s="9"/>
      <c r="AI459" s="9"/>
    </row>
    <row r="460" spans="2:35" s="2" customFormat="1" ht="15" customHeight="1" x14ac:dyDescent="0.3">
      <c r="B460" s="4" t="s">
        <v>76</v>
      </c>
      <c r="C460" s="11" t="s">
        <v>1529</v>
      </c>
      <c r="D460" s="5" t="s">
        <v>31</v>
      </c>
      <c r="E460" s="5" t="s">
        <v>861</v>
      </c>
      <c r="F460" s="75">
        <f t="shared" si="483"/>
        <v>1</v>
      </c>
      <c r="G460" s="4" t="s">
        <v>288</v>
      </c>
      <c r="H460" s="4" t="s">
        <v>67</v>
      </c>
      <c r="I460" s="11" t="s">
        <v>641</v>
      </c>
      <c r="J460" s="11"/>
      <c r="K460" s="11"/>
      <c r="L460" s="4">
        <v>2006</v>
      </c>
      <c r="M460" s="4" t="s">
        <v>171</v>
      </c>
      <c r="N460" s="4" t="s">
        <v>695</v>
      </c>
      <c r="O460" s="4" t="s">
        <v>848</v>
      </c>
      <c r="P460" s="4" t="s">
        <v>848</v>
      </c>
      <c r="Q460" s="4" t="s">
        <v>848</v>
      </c>
      <c r="R460" s="4" t="s">
        <v>695</v>
      </c>
      <c r="S460" s="4" t="s">
        <v>695</v>
      </c>
      <c r="T460" s="4" t="s">
        <v>848</v>
      </c>
      <c r="U460" s="4" t="s">
        <v>848</v>
      </c>
      <c r="V460" s="4">
        <f t="shared" si="484"/>
        <v>1</v>
      </c>
      <c r="W460" s="4">
        <f t="shared" si="485"/>
        <v>0</v>
      </c>
      <c r="X460" s="4">
        <f t="shared" si="486"/>
        <v>0</v>
      </c>
      <c r="Y460" s="4">
        <f t="shared" si="487"/>
        <v>0</v>
      </c>
      <c r="Z460" s="4">
        <f t="shared" si="488"/>
        <v>1</v>
      </c>
      <c r="AA460" s="4">
        <f t="shared" si="489"/>
        <v>1</v>
      </c>
      <c r="AB460" s="4">
        <f t="shared" si="490"/>
        <v>0</v>
      </c>
      <c r="AC460" s="4">
        <f t="shared" si="491"/>
        <v>0</v>
      </c>
      <c r="AD460" s="8" t="s">
        <v>393</v>
      </c>
      <c r="AE460" s="8" t="s">
        <v>879</v>
      </c>
      <c r="AF460" s="8"/>
      <c r="AG460" s="8"/>
      <c r="AH460" s="8"/>
      <c r="AI460" s="8"/>
    </row>
    <row r="461" spans="2:35" s="2" customFormat="1" ht="15" customHeight="1" x14ac:dyDescent="0.3">
      <c r="B461" s="4" t="s">
        <v>251</v>
      </c>
      <c r="C461" s="11" t="s">
        <v>1529</v>
      </c>
      <c r="D461" s="5" t="s">
        <v>36</v>
      </c>
      <c r="E461" s="5" t="s">
        <v>861</v>
      </c>
      <c r="F461" s="75">
        <f t="shared" si="483"/>
        <v>1</v>
      </c>
      <c r="G461" s="4" t="s">
        <v>69</v>
      </c>
      <c r="H461" s="7" t="s">
        <v>66</v>
      </c>
      <c r="I461" s="7" t="s">
        <v>555</v>
      </c>
      <c r="J461" s="7"/>
      <c r="K461" s="7"/>
      <c r="L461" s="4">
        <v>2010</v>
      </c>
      <c r="M461" s="4" t="s">
        <v>261</v>
      </c>
      <c r="N461" s="4" t="s">
        <v>848</v>
      </c>
      <c r="O461" s="4" t="s">
        <v>848</v>
      </c>
      <c r="P461" s="4" t="s">
        <v>848</v>
      </c>
      <c r="Q461" s="4" t="s">
        <v>848</v>
      </c>
      <c r="R461" s="4" t="s">
        <v>695</v>
      </c>
      <c r="S461" s="4" t="s">
        <v>695</v>
      </c>
      <c r="T461" s="4" t="s">
        <v>848</v>
      </c>
      <c r="U461" s="4" t="s">
        <v>848</v>
      </c>
      <c r="V461" s="4">
        <f t="shared" si="484"/>
        <v>0</v>
      </c>
      <c r="W461" s="4">
        <f t="shared" si="485"/>
        <v>0</v>
      </c>
      <c r="X461" s="4">
        <f t="shared" si="486"/>
        <v>0</v>
      </c>
      <c r="Y461" s="4">
        <f t="shared" si="487"/>
        <v>0</v>
      </c>
      <c r="Z461" s="4">
        <f t="shared" si="488"/>
        <v>1</v>
      </c>
      <c r="AA461" s="4">
        <f t="shared" si="489"/>
        <v>1</v>
      </c>
      <c r="AB461" s="4">
        <f t="shared" si="490"/>
        <v>0</v>
      </c>
      <c r="AC461" s="4">
        <f t="shared" si="491"/>
        <v>0</v>
      </c>
      <c r="AD461" s="8" t="s">
        <v>872</v>
      </c>
      <c r="AE461" s="8" t="s">
        <v>848</v>
      </c>
      <c r="AF461" s="8"/>
      <c r="AG461" s="8"/>
      <c r="AH461" s="8"/>
      <c r="AI461" s="8"/>
    </row>
    <row r="462" spans="2:35" s="2" customFormat="1" ht="15" customHeight="1" x14ac:dyDescent="0.3">
      <c r="B462" s="4" t="s">
        <v>1442</v>
      </c>
      <c r="C462" s="11" t="s">
        <v>1529</v>
      </c>
      <c r="D462" s="5" t="s">
        <v>36</v>
      </c>
      <c r="E462" s="5" t="s">
        <v>861</v>
      </c>
      <c r="F462" s="75">
        <f t="shared" si="483"/>
        <v>1</v>
      </c>
      <c r="G462" s="4" t="s">
        <v>142</v>
      </c>
      <c r="H462" s="11" t="s">
        <v>645</v>
      </c>
      <c r="I462" s="7" t="s">
        <v>555</v>
      </c>
      <c r="J462" s="7"/>
      <c r="K462" s="7"/>
      <c r="L462" s="4">
        <v>2017</v>
      </c>
      <c r="M462" s="4" t="s">
        <v>1191</v>
      </c>
      <c r="N462" s="4" t="s">
        <v>848</v>
      </c>
      <c r="O462" s="4" t="s">
        <v>848</v>
      </c>
      <c r="P462" s="4" t="s">
        <v>848</v>
      </c>
      <c r="Q462" s="4" t="s">
        <v>848</v>
      </c>
      <c r="R462" s="4" t="s">
        <v>848</v>
      </c>
      <c r="S462" s="4" t="s">
        <v>848</v>
      </c>
      <c r="T462" s="4" t="s">
        <v>848</v>
      </c>
      <c r="U462" s="4" t="s">
        <v>848</v>
      </c>
      <c r="V462" s="4">
        <f t="shared" si="484"/>
        <v>0</v>
      </c>
      <c r="W462" s="4">
        <f t="shared" si="485"/>
        <v>0</v>
      </c>
      <c r="X462" s="4">
        <f t="shared" si="486"/>
        <v>0</v>
      </c>
      <c r="Y462" s="4">
        <f t="shared" si="487"/>
        <v>0</v>
      </c>
      <c r="Z462" s="4">
        <f t="shared" si="488"/>
        <v>0</v>
      </c>
      <c r="AA462" s="4">
        <f t="shared" si="489"/>
        <v>0</v>
      </c>
      <c r="AB462" s="4">
        <f t="shared" si="490"/>
        <v>0</v>
      </c>
      <c r="AC462" s="4">
        <f t="shared" si="491"/>
        <v>0</v>
      </c>
      <c r="AD462" s="8" t="s">
        <v>1199</v>
      </c>
      <c r="AE462" s="8" t="s">
        <v>848</v>
      </c>
      <c r="AF462" s="8"/>
      <c r="AG462" s="8"/>
      <c r="AH462" s="8"/>
      <c r="AI462" s="8"/>
    </row>
    <row r="463" spans="2:35" s="2" customFormat="1" ht="15" customHeight="1" x14ac:dyDescent="0.3">
      <c r="B463" s="4" t="s">
        <v>557</v>
      </c>
      <c r="C463" s="11" t="s">
        <v>1529</v>
      </c>
      <c r="D463" s="5" t="s">
        <v>36</v>
      </c>
      <c r="E463" s="5" t="s">
        <v>861</v>
      </c>
      <c r="F463" s="75">
        <f t="shared" si="483"/>
        <v>1</v>
      </c>
      <c r="G463" s="4" t="s">
        <v>142</v>
      </c>
      <c r="H463" s="4" t="s">
        <v>143</v>
      </c>
      <c r="I463" s="4" t="s">
        <v>555</v>
      </c>
      <c r="J463" s="4"/>
      <c r="K463" s="4"/>
      <c r="L463" s="4">
        <v>2012</v>
      </c>
      <c r="M463" s="4" t="s">
        <v>558</v>
      </c>
      <c r="N463" s="4" t="s">
        <v>848</v>
      </c>
      <c r="O463" s="4" t="s">
        <v>848</v>
      </c>
      <c r="P463" s="4" t="s">
        <v>848</v>
      </c>
      <c r="Q463" s="4" t="s">
        <v>848</v>
      </c>
      <c r="R463" s="4" t="s">
        <v>848</v>
      </c>
      <c r="S463" s="4" t="s">
        <v>848</v>
      </c>
      <c r="T463" s="4" t="s">
        <v>848</v>
      </c>
      <c r="U463" s="4" t="s">
        <v>848</v>
      </c>
      <c r="V463" s="4">
        <f t="shared" si="484"/>
        <v>0</v>
      </c>
      <c r="W463" s="4">
        <f t="shared" si="485"/>
        <v>0</v>
      </c>
      <c r="X463" s="4">
        <f t="shared" si="486"/>
        <v>0</v>
      </c>
      <c r="Y463" s="4">
        <f t="shared" si="487"/>
        <v>0</v>
      </c>
      <c r="Z463" s="4">
        <f t="shared" si="488"/>
        <v>0</v>
      </c>
      <c r="AA463" s="4">
        <f t="shared" si="489"/>
        <v>0</v>
      </c>
      <c r="AB463" s="4">
        <f t="shared" si="490"/>
        <v>0</v>
      </c>
      <c r="AC463" s="4">
        <f t="shared" si="491"/>
        <v>0</v>
      </c>
      <c r="AD463" s="8"/>
      <c r="AE463" s="8" t="s">
        <v>848</v>
      </c>
      <c r="AF463" s="8"/>
      <c r="AG463" s="8"/>
      <c r="AH463" s="8"/>
      <c r="AI463" s="8"/>
    </row>
    <row r="464" spans="2:35" s="2" customFormat="1" ht="15" customHeight="1" x14ac:dyDescent="0.3">
      <c r="B464" s="4" t="s">
        <v>252</v>
      </c>
      <c r="C464" s="11" t="s">
        <v>1529</v>
      </c>
      <c r="D464" s="5" t="s">
        <v>36</v>
      </c>
      <c r="E464" s="5" t="s">
        <v>861</v>
      </c>
      <c r="F464" s="75">
        <f t="shared" si="483"/>
        <v>1</v>
      </c>
      <c r="G464" s="4" t="s">
        <v>123</v>
      </c>
      <c r="H464" s="13" t="s">
        <v>1476</v>
      </c>
      <c r="I464" s="4" t="s">
        <v>555</v>
      </c>
      <c r="J464" s="4"/>
      <c r="K464" s="4"/>
      <c r="L464" s="4">
        <v>2014</v>
      </c>
      <c r="M464" s="4" t="s">
        <v>874</v>
      </c>
      <c r="N464" s="4" t="s">
        <v>848</v>
      </c>
      <c r="O464" s="4" t="s">
        <v>848</v>
      </c>
      <c r="P464" s="4" t="s">
        <v>848</v>
      </c>
      <c r="Q464" s="4" t="s">
        <v>848</v>
      </c>
      <c r="R464" s="4" t="s">
        <v>848</v>
      </c>
      <c r="S464" s="4" t="s">
        <v>695</v>
      </c>
      <c r="T464" s="4" t="s">
        <v>695</v>
      </c>
      <c r="U464" s="4" t="s">
        <v>848</v>
      </c>
      <c r="V464" s="4">
        <f t="shared" si="484"/>
        <v>0</v>
      </c>
      <c r="W464" s="4">
        <f t="shared" si="485"/>
        <v>0</v>
      </c>
      <c r="X464" s="4">
        <f t="shared" si="486"/>
        <v>0</v>
      </c>
      <c r="Y464" s="4">
        <f t="shared" si="487"/>
        <v>0</v>
      </c>
      <c r="Z464" s="4">
        <f t="shared" si="488"/>
        <v>0</v>
      </c>
      <c r="AA464" s="4">
        <f t="shared" si="489"/>
        <v>1</v>
      </c>
      <c r="AB464" s="4">
        <f t="shared" si="490"/>
        <v>1</v>
      </c>
      <c r="AC464" s="4">
        <f t="shared" si="491"/>
        <v>0</v>
      </c>
      <c r="AD464" s="8"/>
      <c r="AE464" s="8" t="s">
        <v>879</v>
      </c>
      <c r="AF464" s="8"/>
      <c r="AG464" s="8"/>
      <c r="AH464" s="8"/>
      <c r="AI464" s="8"/>
    </row>
    <row r="465" spans="2:35" s="2" customFormat="1" ht="15" customHeight="1" x14ac:dyDescent="0.3">
      <c r="B465" s="4" t="s">
        <v>253</v>
      </c>
      <c r="C465" s="11" t="s">
        <v>1529</v>
      </c>
      <c r="D465" s="5" t="s">
        <v>36</v>
      </c>
      <c r="E465" s="5" t="s">
        <v>861</v>
      </c>
      <c r="F465" s="75">
        <f t="shared" si="483"/>
        <v>1</v>
      </c>
      <c r="G465" s="4" t="s">
        <v>123</v>
      </c>
      <c r="H465" s="13" t="s">
        <v>1476</v>
      </c>
      <c r="I465" s="4" t="s">
        <v>555</v>
      </c>
      <c r="J465" s="4"/>
      <c r="K465" s="4"/>
      <c r="L465" s="4">
        <v>2014</v>
      </c>
      <c r="M465" s="4" t="s">
        <v>262</v>
      </c>
      <c r="N465" s="4" t="s">
        <v>848</v>
      </c>
      <c r="O465" s="4" t="s">
        <v>848</v>
      </c>
      <c r="P465" s="4" t="s">
        <v>848</v>
      </c>
      <c r="Q465" s="4" t="s">
        <v>848</v>
      </c>
      <c r="R465" s="4" t="s">
        <v>848</v>
      </c>
      <c r="S465" s="8" t="s">
        <v>848</v>
      </c>
      <c r="T465" s="4" t="s">
        <v>695</v>
      </c>
      <c r="U465" s="4" t="s">
        <v>848</v>
      </c>
      <c r="V465" s="4">
        <f t="shared" si="484"/>
        <v>0</v>
      </c>
      <c r="W465" s="4">
        <f t="shared" si="485"/>
        <v>0</v>
      </c>
      <c r="X465" s="4">
        <f t="shared" si="486"/>
        <v>0</v>
      </c>
      <c r="Y465" s="4">
        <f t="shared" si="487"/>
        <v>0</v>
      </c>
      <c r="Z465" s="4">
        <f t="shared" si="488"/>
        <v>0</v>
      </c>
      <c r="AA465" s="4">
        <f t="shared" si="489"/>
        <v>0</v>
      </c>
      <c r="AB465" s="4">
        <f t="shared" si="490"/>
        <v>1</v>
      </c>
      <c r="AC465" s="4">
        <f t="shared" si="491"/>
        <v>0</v>
      </c>
      <c r="AD465" s="8"/>
      <c r="AE465" s="8" t="s">
        <v>848</v>
      </c>
      <c r="AF465" s="8"/>
      <c r="AG465" s="8"/>
      <c r="AH465" s="8"/>
      <c r="AI465" s="8"/>
    </row>
    <row r="466" spans="2:35" s="2" customFormat="1" ht="15" customHeight="1" x14ac:dyDescent="0.3">
      <c r="B466" s="4" t="s">
        <v>254</v>
      </c>
      <c r="C466" s="11" t="s">
        <v>1529</v>
      </c>
      <c r="D466" s="5" t="s">
        <v>36</v>
      </c>
      <c r="E466" s="5" t="s">
        <v>861</v>
      </c>
      <c r="F466" s="75">
        <f t="shared" si="483"/>
        <v>1</v>
      </c>
      <c r="G466" s="4" t="s">
        <v>142</v>
      </c>
      <c r="H466" s="4" t="s">
        <v>143</v>
      </c>
      <c r="I466" s="4" t="s">
        <v>555</v>
      </c>
      <c r="J466" s="4"/>
      <c r="K466" s="4"/>
      <c r="L466" s="4">
        <v>2014</v>
      </c>
      <c r="M466" s="4" t="s">
        <v>263</v>
      </c>
      <c r="N466" s="4" t="s">
        <v>848</v>
      </c>
      <c r="O466" s="4" t="s">
        <v>848</v>
      </c>
      <c r="P466" s="4" t="s">
        <v>848</v>
      </c>
      <c r="Q466" s="4" t="s">
        <v>848</v>
      </c>
      <c r="R466" s="4" t="s">
        <v>848</v>
      </c>
      <c r="S466" s="8" t="s">
        <v>848</v>
      </c>
      <c r="T466" s="8" t="s">
        <v>848</v>
      </c>
      <c r="U466" s="8" t="s">
        <v>848</v>
      </c>
      <c r="V466" s="4">
        <f t="shared" si="484"/>
        <v>0</v>
      </c>
      <c r="W466" s="4">
        <f t="shared" si="485"/>
        <v>0</v>
      </c>
      <c r="X466" s="4">
        <f t="shared" si="486"/>
        <v>0</v>
      </c>
      <c r="Y466" s="4">
        <f t="shared" si="487"/>
        <v>0</v>
      </c>
      <c r="Z466" s="4">
        <f t="shared" si="488"/>
        <v>0</v>
      </c>
      <c r="AA466" s="4">
        <f t="shared" si="489"/>
        <v>0</v>
      </c>
      <c r="AB466" s="4">
        <f t="shared" si="490"/>
        <v>0</v>
      </c>
      <c r="AC466" s="4">
        <f t="shared" si="491"/>
        <v>0</v>
      </c>
      <c r="AD466" s="8" t="s">
        <v>875</v>
      </c>
      <c r="AE466" s="8" t="s">
        <v>848</v>
      </c>
      <c r="AF466" s="8"/>
      <c r="AG466" s="8"/>
      <c r="AH466" s="8"/>
      <c r="AI466" s="8"/>
    </row>
    <row r="467" spans="2:35" s="2" customFormat="1" ht="15" customHeight="1" x14ac:dyDescent="0.3">
      <c r="B467" s="4" t="s">
        <v>833</v>
      </c>
      <c r="C467" s="11" t="s">
        <v>1529</v>
      </c>
      <c r="D467" s="12" t="s">
        <v>36</v>
      </c>
      <c r="E467" s="5" t="s">
        <v>861</v>
      </c>
      <c r="F467" s="75">
        <f t="shared" si="483"/>
        <v>1</v>
      </c>
      <c r="G467" s="11" t="s">
        <v>123</v>
      </c>
      <c r="H467" s="13" t="s">
        <v>1476</v>
      </c>
      <c r="I467" s="4" t="s">
        <v>555</v>
      </c>
      <c r="J467" s="4"/>
      <c r="K467" s="4"/>
      <c r="L467" s="4"/>
      <c r="M467" s="4" t="s">
        <v>834</v>
      </c>
      <c r="N467" s="4" t="s">
        <v>848</v>
      </c>
      <c r="O467" s="4" t="s">
        <v>848</v>
      </c>
      <c r="P467" s="4" t="s">
        <v>848</v>
      </c>
      <c r="Q467" s="4" t="s">
        <v>848</v>
      </c>
      <c r="R467" s="4" t="s">
        <v>848</v>
      </c>
      <c r="S467" s="4" t="s">
        <v>848</v>
      </c>
      <c r="T467" s="4" t="s">
        <v>848</v>
      </c>
      <c r="U467" s="4" t="s">
        <v>848</v>
      </c>
      <c r="V467" s="4">
        <f t="shared" si="484"/>
        <v>0</v>
      </c>
      <c r="W467" s="4">
        <f t="shared" si="485"/>
        <v>0</v>
      </c>
      <c r="X467" s="4">
        <f t="shared" si="486"/>
        <v>0</v>
      </c>
      <c r="Y467" s="4">
        <f t="shared" si="487"/>
        <v>0</v>
      </c>
      <c r="Z467" s="4">
        <f t="shared" si="488"/>
        <v>0</v>
      </c>
      <c r="AA467" s="4">
        <f t="shared" si="489"/>
        <v>0</v>
      </c>
      <c r="AB467" s="4">
        <f t="shared" si="490"/>
        <v>0</v>
      </c>
      <c r="AC467" s="4">
        <f t="shared" si="491"/>
        <v>0</v>
      </c>
      <c r="AD467" s="8"/>
      <c r="AE467" s="8" t="s">
        <v>879</v>
      </c>
      <c r="AF467" s="8"/>
      <c r="AG467" s="8"/>
      <c r="AH467" s="8"/>
      <c r="AI467" s="8"/>
    </row>
    <row r="468" spans="2:35" s="2" customFormat="1" ht="15" customHeight="1" x14ac:dyDescent="0.3">
      <c r="B468" s="4" t="s">
        <v>290</v>
      </c>
      <c r="C468" s="11" t="s">
        <v>1529</v>
      </c>
      <c r="D468" s="5" t="s">
        <v>36</v>
      </c>
      <c r="E468" s="5" t="s">
        <v>861</v>
      </c>
      <c r="F468" s="75">
        <f t="shared" si="483"/>
        <v>1</v>
      </c>
      <c r="G468" s="4" t="s">
        <v>142</v>
      </c>
      <c r="H468" s="4" t="s">
        <v>143</v>
      </c>
      <c r="I468" s="4" t="s">
        <v>640</v>
      </c>
      <c r="J468" s="4"/>
      <c r="K468" s="4"/>
      <c r="L468" s="4">
        <v>2015</v>
      </c>
      <c r="M468" s="4" t="s">
        <v>291</v>
      </c>
      <c r="N468" s="4" t="s">
        <v>848</v>
      </c>
      <c r="O468" s="4" t="s">
        <v>848</v>
      </c>
      <c r="P468" s="4" t="s">
        <v>848</v>
      </c>
      <c r="Q468" s="4" t="s">
        <v>848</v>
      </c>
      <c r="R468" s="4" t="s">
        <v>848</v>
      </c>
      <c r="S468" s="4" t="s">
        <v>848</v>
      </c>
      <c r="T468" s="4" t="s">
        <v>695</v>
      </c>
      <c r="U468" s="4" t="s">
        <v>848</v>
      </c>
      <c r="V468" s="4">
        <f t="shared" si="484"/>
        <v>0</v>
      </c>
      <c r="W468" s="4">
        <f t="shared" si="485"/>
        <v>0</v>
      </c>
      <c r="X468" s="4">
        <f t="shared" si="486"/>
        <v>0</v>
      </c>
      <c r="Y468" s="4">
        <f t="shared" si="487"/>
        <v>0</v>
      </c>
      <c r="Z468" s="4">
        <f t="shared" si="488"/>
        <v>0</v>
      </c>
      <c r="AA468" s="4">
        <f t="shared" si="489"/>
        <v>0</v>
      </c>
      <c r="AB468" s="4">
        <f t="shared" si="490"/>
        <v>1</v>
      </c>
      <c r="AC468" s="4">
        <f t="shared" si="491"/>
        <v>0</v>
      </c>
      <c r="AD468" s="8" t="s">
        <v>877</v>
      </c>
      <c r="AE468" s="8" t="s">
        <v>695</v>
      </c>
      <c r="AF468" s="8"/>
      <c r="AG468" s="8"/>
      <c r="AH468" s="8"/>
      <c r="AI468" s="8"/>
    </row>
    <row r="469" spans="2:35" s="2" customFormat="1" ht="15" customHeight="1" x14ac:dyDescent="0.3">
      <c r="B469" s="4" t="s">
        <v>255</v>
      </c>
      <c r="C469" s="11" t="s">
        <v>1529</v>
      </c>
      <c r="D469" s="5" t="s">
        <v>36</v>
      </c>
      <c r="E469" s="5" t="s">
        <v>861</v>
      </c>
      <c r="F469" s="75">
        <f t="shared" si="483"/>
        <v>1</v>
      </c>
      <c r="G469" s="4" t="s">
        <v>1115</v>
      </c>
      <c r="H469" s="4" t="s">
        <v>617</v>
      </c>
      <c r="I469" s="11" t="s">
        <v>1116</v>
      </c>
      <c r="J469" s="4"/>
      <c r="K469" s="4"/>
      <c r="L469" s="4">
        <v>2011</v>
      </c>
      <c r="M469" s="4" t="s">
        <v>264</v>
      </c>
      <c r="N469" s="4" t="s">
        <v>848</v>
      </c>
      <c r="O469" s="4" t="s">
        <v>848</v>
      </c>
      <c r="P469" s="4" t="s">
        <v>848</v>
      </c>
      <c r="Q469" s="4" t="s">
        <v>848</v>
      </c>
      <c r="R469" s="4" t="s">
        <v>848</v>
      </c>
      <c r="S469" s="4" t="s">
        <v>848</v>
      </c>
      <c r="T469" s="4" t="s">
        <v>848</v>
      </c>
      <c r="U469" s="4" t="s">
        <v>848</v>
      </c>
      <c r="V469" s="4">
        <f t="shared" si="484"/>
        <v>0</v>
      </c>
      <c r="W469" s="4">
        <f t="shared" si="485"/>
        <v>0</v>
      </c>
      <c r="X469" s="4">
        <f t="shared" si="486"/>
        <v>0</v>
      </c>
      <c r="Y469" s="4">
        <f t="shared" si="487"/>
        <v>0</v>
      </c>
      <c r="Z469" s="4">
        <f t="shared" si="488"/>
        <v>0</v>
      </c>
      <c r="AA469" s="4">
        <f t="shared" si="489"/>
        <v>0</v>
      </c>
      <c r="AB469" s="4">
        <f t="shared" si="490"/>
        <v>0</v>
      </c>
      <c r="AC469" s="4">
        <f t="shared" si="491"/>
        <v>0</v>
      </c>
      <c r="AD469" s="8"/>
      <c r="AE469" s="8" t="s">
        <v>879</v>
      </c>
      <c r="AF469" s="8"/>
      <c r="AG469" s="8"/>
      <c r="AH469" s="8"/>
      <c r="AI469" s="8"/>
    </row>
    <row r="470" spans="2:35" s="2" customFormat="1" ht="15" customHeight="1" x14ac:dyDescent="0.3">
      <c r="B470" s="11" t="s">
        <v>508</v>
      </c>
      <c r="C470" s="11" t="s">
        <v>1529</v>
      </c>
      <c r="D470" s="12" t="s">
        <v>36</v>
      </c>
      <c r="E470" s="5" t="s">
        <v>861</v>
      </c>
      <c r="F470" s="75">
        <f t="shared" si="483"/>
        <v>1</v>
      </c>
      <c r="G470" s="11" t="s">
        <v>123</v>
      </c>
      <c r="H470" s="13" t="s">
        <v>1476</v>
      </c>
      <c r="I470" s="11" t="s">
        <v>818</v>
      </c>
      <c r="J470" s="11"/>
      <c r="K470" s="11" t="s">
        <v>1473</v>
      </c>
      <c r="L470" s="11">
        <v>2015</v>
      </c>
      <c r="M470" s="11" t="s">
        <v>522</v>
      </c>
      <c r="N470" s="4" t="s">
        <v>848</v>
      </c>
      <c r="O470" s="4" t="s">
        <v>848</v>
      </c>
      <c r="P470" s="4" t="s">
        <v>848</v>
      </c>
      <c r="Q470" s="4" t="s">
        <v>848</v>
      </c>
      <c r="R470" s="4" t="s">
        <v>848</v>
      </c>
      <c r="S470" s="4" t="s">
        <v>848</v>
      </c>
      <c r="T470" s="4" t="s">
        <v>695</v>
      </c>
      <c r="U470" s="4" t="s">
        <v>848</v>
      </c>
      <c r="V470" s="4">
        <f t="shared" si="484"/>
        <v>0</v>
      </c>
      <c r="W470" s="4">
        <f t="shared" si="485"/>
        <v>0</v>
      </c>
      <c r="X470" s="4">
        <f t="shared" si="486"/>
        <v>0</v>
      </c>
      <c r="Y470" s="4">
        <f t="shared" si="487"/>
        <v>0</v>
      </c>
      <c r="Z470" s="4">
        <f t="shared" si="488"/>
        <v>0</v>
      </c>
      <c r="AA470" s="4">
        <f t="shared" si="489"/>
        <v>0</v>
      </c>
      <c r="AB470" s="4">
        <f t="shared" si="490"/>
        <v>1</v>
      </c>
      <c r="AC470" s="4">
        <f t="shared" si="491"/>
        <v>0</v>
      </c>
      <c r="AD470" s="17"/>
      <c r="AE470" s="17" t="s">
        <v>879</v>
      </c>
      <c r="AF470" s="17"/>
      <c r="AG470" s="17"/>
      <c r="AH470" s="17"/>
      <c r="AI470" s="17"/>
    </row>
    <row r="471" spans="2:35" s="2" customFormat="1" ht="15" customHeight="1" x14ac:dyDescent="0.3">
      <c r="B471" s="4" t="s">
        <v>563</v>
      </c>
      <c r="C471" s="11" t="s">
        <v>1529</v>
      </c>
      <c r="D471" s="5" t="s">
        <v>36</v>
      </c>
      <c r="E471" s="5" t="s">
        <v>861</v>
      </c>
      <c r="F471" s="75">
        <f t="shared" si="483"/>
        <v>1</v>
      </c>
      <c r="G471" s="4" t="s">
        <v>123</v>
      </c>
      <c r="H471" s="13" t="s">
        <v>1476</v>
      </c>
      <c r="I471" s="4" t="s">
        <v>639</v>
      </c>
      <c r="J471" s="4"/>
      <c r="K471" s="4"/>
      <c r="L471" s="4">
        <v>2017</v>
      </c>
      <c r="M471" s="4" t="s">
        <v>562</v>
      </c>
      <c r="N471" s="4" t="s">
        <v>848</v>
      </c>
      <c r="O471" s="4" t="s">
        <v>848</v>
      </c>
      <c r="P471" s="4" t="s">
        <v>848</v>
      </c>
      <c r="Q471" s="4" t="s">
        <v>848</v>
      </c>
      <c r="R471" s="4" t="s">
        <v>848</v>
      </c>
      <c r="S471" s="4" t="s">
        <v>848</v>
      </c>
      <c r="T471" s="4" t="s">
        <v>848</v>
      </c>
      <c r="U471" s="4" t="s">
        <v>848</v>
      </c>
      <c r="V471" s="4">
        <f t="shared" si="484"/>
        <v>0</v>
      </c>
      <c r="W471" s="4">
        <f t="shared" si="485"/>
        <v>0</v>
      </c>
      <c r="X471" s="4">
        <f t="shared" si="486"/>
        <v>0</v>
      </c>
      <c r="Y471" s="4">
        <f t="shared" si="487"/>
        <v>0</v>
      </c>
      <c r="Z471" s="4">
        <f t="shared" si="488"/>
        <v>0</v>
      </c>
      <c r="AA471" s="4">
        <f t="shared" si="489"/>
        <v>0</v>
      </c>
      <c r="AB471" s="4">
        <f t="shared" si="490"/>
        <v>0</v>
      </c>
      <c r="AC471" s="4">
        <f t="shared" si="491"/>
        <v>0</v>
      </c>
      <c r="AD471" s="8"/>
      <c r="AE471" s="8" t="s">
        <v>879</v>
      </c>
      <c r="AF471" s="8"/>
      <c r="AG471" s="8"/>
      <c r="AH471" s="8"/>
      <c r="AI471" s="8"/>
    </row>
    <row r="472" spans="2:35" s="2" customFormat="1" ht="15" customHeight="1" x14ac:dyDescent="0.3">
      <c r="B472" s="4" t="s">
        <v>256</v>
      </c>
      <c r="C472" s="11" t="s">
        <v>1529</v>
      </c>
      <c r="D472" s="5" t="s">
        <v>36</v>
      </c>
      <c r="E472" s="5" t="s">
        <v>861</v>
      </c>
      <c r="F472" s="75">
        <f t="shared" si="483"/>
        <v>1</v>
      </c>
      <c r="G472" s="4" t="s">
        <v>142</v>
      </c>
      <c r="H472" s="4" t="s">
        <v>143</v>
      </c>
      <c r="I472" s="4" t="s">
        <v>640</v>
      </c>
      <c r="J472" s="4"/>
      <c r="K472" s="4"/>
      <c r="L472" s="4">
        <v>2014</v>
      </c>
      <c r="M472" s="4" t="s">
        <v>265</v>
      </c>
      <c r="N472" s="4" t="s">
        <v>848</v>
      </c>
      <c r="O472" s="4" t="s">
        <v>848</v>
      </c>
      <c r="P472" s="4" t="s">
        <v>848</v>
      </c>
      <c r="Q472" s="4" t="s">
        <v>848</v>
      </c>
      <c r="R472" s="4" t="s">
        <v>848</v>
      </c>
      <c r="S472" s="4" t="s">
        <v>848</v>
      </c>
      <c r="T472" s="4" t="s">
        <v>848</v>
      </c>
      <c r="U472" s="4" t="s">
        <v>848</v>
      </c>
      <c r="V472" s="4">
        <f t="shared" si="484"/>
        <v>0</v>
      </c>
      <c r="W472" s="4">
        <f t="shared" si="485"/>
        <v>0</v>
      </c>
      <c r="X472" s="4">
        <f t="shared" si="486"/>
        <v>0</v>
      </c>
      <c r="Y472" s="4">
        <f t="shared" si="487"/>
        <v>0</v>
      </c>
      <c r="Z472" s="4">
        <f t="shared" si="488"/>
        <v>0</v>
      </c>
      <c r="AA472" s="4">
        <f t="shared" si="489"/>
        <v>0</v>
      </c>
      <c r="AB472" s="4">
        <f t="shared" si="490"/>
        <v>0</v>
      </c>
      <c r="AC472" s="4">
        <f t="shared" si="491"/>
        <v>0</v>
      </c>
      <c r="AD472" s="8"/>
      <c r="AE472" s="8" t="s">
        <v>879</v>
      </c>
      <c r="AF472" s="8"/>
      <c r="AG472" s="8"/>
      <c r="AH472" s="8"/>
      <c r="AI472" s="8"/>
    </row>
    <row r="473" spans="2:35" s="2" customFormat="1" ht="15" customHeight="1" x14ac:dyDescent="0.3">
      <c r="B473" s="4" t="s">
        <v>115</v>
      </c>
      <c r="C473" s="11" t="s">
        <v>1529</v>
      </c>
      <c r="D473" s="5" t="s">
        <v>36</v>
      </c>
      <c r="E473" s="5" t="s">
        <v>861</v>
      </c>
      <c r="F473" s="75">
        <f t="shared" si="483"/>
        <v>1</v>
      </c>
      <c r="G473" s="4" t="s">
        <v>142</v>
      </c>
      <c r="H473" s="4" t="s">
        <v>143</v>
      </c>
      <c r="I473" s="4" t="s">
        <v>555</v>
      </c>
      <c r="J473" s="4"/>
      <c r="K473" s="4"/>
      <c r="L473" s="4">
        <v>2016</v>
      </c>
      <c r="M473" s="4" t="s">
        <v>172</v>
      </c>
      <c r="N473" s="4" t="s">
        <v>848</v>
      </c>
      <c r="O473" s="4" t="s">
        <v>848</v>
      </c>
      <c r="P473" s="4" t="s">
        <v>848</v>
      </c>
      <c r="Q473" s="4" t="s">
        <v>848</v>
      </c>
      <c r="R473" s="4" t="s">
        <v>848</v>
      </c>
      <c r="S473" s="4" t="s">
        <v>848</v>
      </c>
      <c r="T473" s="4" t="s">
        <v>848</v>
      </c>
      <c r="U473" s="4" t="s">
        <v>848</v>
      </c>
      <c r="V473" s="4">
        <f t="shared" si="484"/>
        <v>0</v>
      </c>
      <c r="W473" s="4">
        <f t="shared" si="485"/>
        <v>0</v>
      </c>
      <c r="X473" s="4">
        <f t="shared" si="486"/>
        <v>0</v>
      </c>
      <c r="Y473" s="4">
        <f t="shared" si="487"/>
        <v>0</v>
      </c>
      <c r="Z473" s="4">
        <f t="shared" si="488"/>
        <v>0</v>
      </c>
      <c r="AA473" s="4">
        <f t="shared" si="489"/>
        <v>0</v>
      </c>
      <c r="AB473" s="4">
        <f t="shared" si="490"/>
        <v>0</v>
      </c>
      <c r="AC473" s="4">
        <f t="shared" si="491"/>
        <v>0</v>
      </c>
      <c r="AD473" s="8" t="s">
        <v>878</v>
      </c>
      <c r="AE473" s="8" t="s">
        <v>848</v>
      </c>
      <c r="AF473" s="8"/>
      <c r="AG473" s="8"/>
      <c r="AH473" s="8"/>
      <c r="AI473" s="8"/>
    </row>
    <row r="474" spans="2:35" s="2" customFormat="1" ht="15" customHeight="1" x14ac:dyDescent="0.3">
      <c r="B474" s="4" t="s">
        <v>1404</v>
      </c>
      <c r="C474" s="11" t="s">
        <v>1529</v>
      </c>
      <c r="D474" s="5" t="s">
        <v>36</v>
      </c>
      <c r="E474" s="5" t="s">
        <v>861</v>
      </c>
      <c r="F474" s="75">
        <f t="shared" si="483"/>
        <v>1</v>
      </c>
      <c r="G474" s="4" t="s">
        <v>142</v>
      </c>
      <c r="H474" s="4" t="s">
        <v>143</v>
      </c>
      <c r="I474" s="4" t="s">
        <v>555</v>
      </c>
      <c r="J474" s="4"/>
      <c r="K474" s="4"/>
      <c r="L474" s="4">
        <v>2017</v>
      </c>
      <c r="M474" s="4" t="s">
        <v>1405</v>
      </c>
      <c r="N474" s="4" t="s">
        <v>848</v>
      </c>
      <c r="O474" s="4" t="s">
        <v>848</v>
      </c>
      <c r="P474" s="4" t="s">
        <v>848</v>
      </c>
      <c r="Q474" s="4" t="s">
        <v>848</v>
      </c>
      <c r="R474" s="4" t="s">
        <v>848</v>
      </c>
      <c r="S474" s="4" t="s">
        <v>848</v>
      </c>
      <c r="T474" s="4" t="s">
        <v>848</v>
      </c>
      <c r="U474" s="4" t="s">
        <v>848</v>
      </c>
      <c r="V474" s="4">
        <f t="shared" si="484"/>
        <v>0</v>
      </c>
      <c r="W474" s="4">
        <f t="shared" si="485"/>
        <v>0</v>
      </c>
      <c r="X474" s="4">
        <f t="shared" si="486"/>
        <v>0</v>
      </c>
      <c r="Y474" s="4">
        <f t="shared" si="487"/>
        <v>0</v>
      </c>
      <c r="Z474" s="4">
        <f t="shared" si="488"/>
        <v>0</v>
      </c>
      <c r="AA474" s="4">
        <f t="shared" si="489"/>
        <v>0</v>
      </c>
      <c r="AB474" s="4">
        <f t="shared" si="490"/>
        <v>0</v>
      </c>
      <c r="AC474" s="4">
        <f t="shared" si="491"/>
        <v>0</v>
      </c>
      <c r="AD474" s="8" t="s">
        <v>1406</v>
      </c>
      <c r="AE474" s="8" t="s">
        <v>848</v>
      </c>
      <c r="AF474" s="8"/>
      <c r="AG474" s="8"/>
      <c r="AH474" s="8"/>
      <c r="AI474" s="8"/>
    </row>
    <row r="475" spans="2:35" s="2" customFormat="1" ht="15" customHeight="1" x14ac:dyDescent="0.3">
      <c r="B475" s="4" t="s">
        <v>257</v>
      </c>
      <c r="C475" s="11" t="s">
        <v>1529</v>
      </c>
      <c r="D475" s="5" t="s">
        <v>36</v>
      </c>
      <c r="E475" s="5" t="s">
        <v>861</v>
      </c>
      <c r="F475" s="75">
        <f t="shared" si="483"/>
        <v>1</v>
      </c>
      <c r="G475" s="4" t="s">
        <v>123</v>
      </c>
      <c r="H475" s="13" t="s">
        <v>1476</v>
      </c>
      <c r="I475" s="4" t="s">
        <v>555</v>
      </c>
      <c r="J475" s="4"/>
      <c r="K475" s="4"/>
      <c r="L475" s="4">
        <v>2014</v>
      </c>
      <c r="M475" s="4" t="s">
        <v>266</v>
      </c>
      <c r="N475" s="4" t="s">
        <v>848</v>
      </c>
      <c r="O475" s="4" t="s">
        <v>848</v>
      </c>
      <c r="P475" s="4" t="s">
        <v>848</v>
      </c>
      <c r="Q475" s="4" t="s">
        <v>848</v>
      </c>
      <c r="R475" s="4" t="s">
        <v>848</v>
      </c>
      <c r="S475" s="4" t="s">
        <v>848</v>
      </c>
      <c r="T475" s="4" t="s">
        <v>848</v>
      </c>
      <c r="U475" s="4" t="s">
        <v>848</v>
      </c>
      <c r="V475" s="4">
        <f t="shared" si="484"/>
        <v>0</v>
      </c>
      <c r="W475" s="4">
        <f t="shared" si="485"/>
        <v>0</v>
      </c>
      <c r="X475" s="4">
        <f t="shared" si="486"/>
        <v>0</v>
      </c>
      <c r="Y475" s="4">
        <f t="shared" si="487"/>
        <v>0</v>
      </c>
      <c r="Z475" s="4">
        <f t="shared" si="488"/>
        <v>0</v>
      </c>
      <c r="AA475" s="4">
        <f t="shared" si="489"/>
        <v>0</v>
      </c>
      <c r="AB475" s="4">
        <f t="shared" si="490"/>
        <v>0</v>
      </c>
      <c r="AC475" s="4">
        <f t="shared" si="491"/>
        <v>0</v>
      </c>
      <c r="AD475" s="8"/>
      <c r="AE475" s="8" t="s">
        <v>879</v>
      </c>
      <c r="AF475" s="8"/>
      <c r="AG475" s="8"/>
      <c r="AH475" s="8"/>
      <c r="AI475" s="8"/>
    </row>
    <row r="476" spans="2:35" s="2" customFormat="1" ht="15" customHeight="1" x14ac:dyDescent="0.3">
      <c r="B476" s="4" t="s">
        <v>54</v>
      </c>
      <c r="C476" s="11" t="s">
        <v>1529</v>
      </c>
      <c r="D476" s="5" t="s">
        <v>36</v>
      </c>
      <c r="E476" s="5" t="s">
        <v>861</v>
      </c>
      <c r="F476" s="75">
        <f t="shared" si="483"/>
        <v>1</v>
      </c>
      <c r="G476" s="6" t="s">
        <v>69</v>
      </c>
      <c r="H476" s="4" t="s">
        <v>70</v>
      </c>
      <c r="I476" s="4" t="s">
        <v>818</v>
      </c>
      <c r="J476" s="4"/>
      <c r="K476" s="4"/>
      <c r="L476" s="4">
        <v>2011</v>
      </c>
      <c r="M476" s="4" t="s">
        <v>173</v>
      </c>
      <c r="N476" s="4" t="s">
        <v>695</v>
      </c>
      <c r="O476" s="4" t="s">
        <v>695</v>
      </c>
      <c r="P476" s="4" t="s">
        <v>848</v>
      </c>
      <c r="Q476" s="4" t="s">
        <v>848</v>
      </c>
      <c r="R476" s="4" t="s">
        <v>695</v>
      </c>
      <c r="S476" s="4" t="s">
        <v>695</v>
      </c>
      <c r="T476" s="4" t="s">
        <v>695</v>
      </c>
      <c r="U476" s="4" t="s">
        <v>848</v>
      </c>
      <c r="V476" s="4">
        <f t="shared" ref="V476:V498" si="509">IF(N476="Yes",1,0)</f>
        <v>1</v>
      </c>
      <c r="W476" s="4">
        <f t="shared" ref="W476:W498" si="510">IF(O476="Yes",1,0)</f>
        <v>1</v>
      </c>
      <c r="X476" s="4">
        <f t="shared" ref="X476:X498" si="511">IF(P476="Yes",1,0)</f>
        <v>0</v>
      </c>
      <c r="Y476" s="4">
        <f t="shared" ref="Y476:Y498" si="512">IF(Q476="Yes",1,0)</f>
        <v>0</v>
      </c>
      <c r="Z476" s="4">
        <f t="shared" ref="Z476:Z498" si="513">IF(R476="Yes",1,0)</f>
        <v>1</v>
      </c>
      <c r="AA476" s="4">
        <f t="shared" ref="AA476:AA498" si="514">IF(S476="Yes",1,0)</f>
        <v>1</v>
      </c>
      <c r="AB476" s="4">
        <f t="shared" ref="AB476:AB498" si="515">IF(T476="Yes",1,0)</f>
        <v>1</v>
      </c>
      <c r="AC476" s="4">
        <f t="shared" ref="AC476:AC498" si="516">IF(U476="Yes",1,0)</f>
        <v>0</v>
      </c>
      <c r="AD476" s="8"/>
      <c r="AE476" s="8" t="s">
        <v>879</v>
      </c>
      <c r="AF476" s="8"/>
      <c r="AG476" s="8"/>
      <c r="AH476" s="8"/>
      <c r="AI476" s="8"/>
    </row>
    <row r="477" spans="2:35" s="2" customFormat="1" ht="15" customHeight="1" x14ac:dyDescent="0.3">
      <c r="B477" s="4" t="s">
        <v>696</v>
      </c>
      <c r="C477" s="11" t="s">
        <v>1529</v>
      </c>
      <c r="D477" s="5" t="s">
        <v>36</v>
      </c>
      <c r="E477" s="5" t="s">
        <v>861</v>
      </c>
      <c r="F477" s="75">
        <f t="shared" si="483"/>
        <v>1</v>
      </c>
      <c r="G477" s="4" t="s">
        <v>1115</v>
      </c>
      <c r="H477" s="4" t="s">
        <v>65</v>
      </c>
      <c r="I477" s="4" t="s">
        <v>640</v>
      </c>
      <c r="J477" s="4"/>
      <c r="K477" s="4"/>
      <c r="L477" s="4">
        <v>2018</v>
      </c>
      <c r="M477" s="4" t="s">
        <v>697</v>
      </c>
      <c r="N477" s="4" t="s">
        <v>848</v>
      </c>
      <c r="O477" s="4" t="s">
        <v>848</v>
      </c>
      <c r="P477" s="4" t="s">
        <v>848</v>
      </c>
      <c r="Q477" s="4" t="s">
        <v>848</v>
      </c>
      <c r="R477" s="4" t="s">
        <v>848</v>
      </c>
      <c r="S477" s="4" t="s">
        <v>695</v>
      </c>
      <c r="T477" s="4" t="s">
        <v>695</v>
      </c>
      <c r="U477" s="4" t="s">
        <v>848</v>
      </c>
      <c r="V477" s="4">
        <f t="shared" si="509"/>
        <v>0</v>
      </c>
      <c r="W477" s="4">
        <f t="shared" si="510"/>
        <v>0</v>
      </c>
      <c r="X477" s="4">
        <f t="shared" si="511"/>
        <v>0</v>
      </c>
      <c r="Y477" s="4">
        <f t="shared" si="512"/>
        <v>0</v>
      </c>
      <c r="Z477" s="4">
        <f t="shared" si="513"/>
        <v>0</v>
      </c>
      <c r="AA477" s="4">
        <f t="shared" si="514"/>
        <v>1</v>
      </c>
      <c r="AB477" s="4">
        <f t="shared" si="515"/>
        <v>1</v>
      </c>
      <c r="AC477" s="4">
        <f t="shared" si="516"/>
        <v>0</v>
      </c>
      <c r="AD477" s="8" t="s">
        <v>698</v>
      </c>
      <c r="AE477" s="8" t="s">
        <v>848</v>
      </c>
      <c r="AF477" s="8"/>
      <c r="AG477" s="8"/>
      <c r="AH477" s="8"/>
      <c r="AI477" s="8"/>
    </row>
    <row r="478" spans="2:35" s="2" customFormat="1" ht="15" customHeight="1" x14ac:dyDescent="0.3">
      <c r="B478" s="4" t="s">
        <v>305</v>
      </c>
      <c r="C478" s="11" t="s">
        <v>1529</v>
      </c>
      <c r="D478" s="5" t="s">
        <v>36</v>
      </c>
      <c r="E478" s="5" t="s">
        <v>861</v>
      </c>
      <c r="F478" s="75">
        <f t="shared" si="483"/>
        <v>1</v>
      </c>
      <c r="G478" s="4" t="s">
        <v>1115</v>
      </c>
      <c r="H478" s="4" t="s">
        <v>65</v>
      </c>
      <c r="I478" s="4" t="s">
        <v>640</v>
      </c>
      <c r="J478" s="4"/>
      <c r="K478" s="4"/>
      <c r="L478" s="4">
        <v>2015</v>
      </c>
      <c r="M478" s="4" t="s">
        <v>318</v>
      </c>
      <c r="N478" s="4" t="s">
        <v>848</v>
      </c>
      <c r="O478" s="4" t="s">
        <v>848</v>
      </c>
      <c r="P478" s="4" t="s">
        <v>848</v>
      </c>
      <c r="Q478" s="4" t="s">
        <v>848</v>
      </c>
      <c r="R478" s="4" t="s">
        <v>848</v>
      </c>
      <c r="S478" s="4" t="s">
        <v>848</v>
      </c>
      <c r="T478" s="4" t="s">
        <v>848</v>
      </c>
      <c r="U478" s="4" t="s">
        <v>848</v>
      </c>
      <c r="V478" s="4">
        <f t="shared" si="509"/>
        <v>0</v>
      </c>
      <c r="W478" s="4">
        <f t="shared" si="510"/>
        <v>0</v>
      </c>
      <c r="X478" s="4">
        <f t="shared" si="511"/>
        <v>0</v>
      </c>
      <c r="Y478" s="4">
        <f t="shared" si="512"/>
        <v>0</v>
      </c>
      <c r="Z478" s="4">
        <f t="shared" si="513"/>
        <v>0</v>
      </c>
      <c r="AA478" s="4">
        <f t="shared" si="514"/>
        <v>0</v>
      </c>
      <c r="AB478" s="4">
        <f t="shared" si="515"/>
        <v>0</v>
      </c>
      <c r="AC478" s="4">
        <f t="shared" si="516"/>
        <v>0</v>
      </c>
      <c r="AD478" s="8" t="s">
        <v>395</v>
      </c>
      <c r="AE478" s="8" t="s">
        <v>848</v>
      </c>
      <c r="AF478" s="8"/>
      <c r="AG478" s="8"/>
      <c r="AH478" s="8"/>
      <c r="AI478" s="8" t="s">
        <v>394</v>
      </c>
    </row>
    <row r="479" spans="2:35" s="2" customFormat="1" ht="15" customHeight="1" x14ac:dyDescent="0.3">
      <c r="B479" s="4" t="s">
        <v>258</v>
      </c>
      <c r="C479" s="11" t="s">
        <v>1529</v>
      </c>
      <c r="D479" s="5" t="s">
        <v>36</v>
      </c>
      <c r="E479" s="5" t="s">
        <v>861</v>
      </c>
      <c r="F479" s="75">
        <f t="shared" si="483"/>
        <v>1</v>
      </c>
      <c r="G479" s="4" t="s">
        <v>142</v>
      </c>
      <c r="H479" s="11" t="s">
        <v>645</v>
      </c>
      <c r="I479" s="4" t="s">
        <v>555</v>
      </c>
      <c r="J479" s="4"/>
      <c r="K479" s="4"/>
      <c r="L479" s="4">
        <v>2015</v>
      </c>
      <c r="M479" s="4" t="s">
        <v>267</v>
      </c>
      <c r="N479" s="4" t="s">
        <v>848</v>
      </c>
      <c r="O479" s="4" t="s">
        <v>848</v>
      </c>
      <c r="P479" s="4" t="s">
        <v>848</v>
      </c>
      <c r="Q479" s="4" t="s">
        <v>848</v>
      </c>
      <c r="R479" s="4" t="s">
        <v>848</v>
      </c>
      <c r="S479" s="4" t="s">
        <v>848</v>
      </c>
      <c r="T479" s="4" t="s">
        <v>695</v>
      </c>
      <c r="U479" s="4" t="s">
        <v>848</v>
      </c>
      <c r="V479" s="4">
        <f t="shared" si="509"/>
        <v>0</v>
      </c>
      <c r="W479" s="4">
        <f t="shared" si="510"/>
        <v>0</v>
      </c>
      <c r="X479" s="4">
        <f t="shared" si="511"/>
        <v>0</v>
      </c>
      <c r="Y479" s="4">
        <f t="shared" si="512"/>
        <v>0</v>
      </c>
      <c r="Z479" s="4">
        <f t="shared" si="513"/>
        <v>0</v>
      </c>
      <c r="AA479" s="4">
        <f t="shared" si="514"/>
        <v>0</v>
      </c>
      <c r="AB479" s="4">
        <f t="shared" si="515"/>
        <v>1</v>
      </c>
      <c r="AC479" s="4">
        <f t="shared" si="516"/>
        <v>0</v>
      </c>
      <c r="AD479" s="8"/>
      <c r="AE479" s="8" t="s">
        <v>879</v>
      </c>
      <c r="AF479" s="8"/>
      <c r="AG479" s="8"/>
      <c r="AH479" s="8"/>
      <c r="AI479" s="8"/>
    </row>
    <row r="480" spans="2:35" s="2" customFormat="1" ht="15" customHeight="1" x14ac:dyDescent="0.3">
      <c r="B480" s="4" t="s">
        <v>259</v>
      </c>
      <c r="C480" s="11" t="s">
        <v>1529</v>
      </c>
      <c r="D480" s="5" t="s">
        <v>36</v>
      </c>
      <c r="E480" s="5" t="s">
        <v>861</v>
      </c>
      <c r="F480" s="75">
        <f t="shared" si="483"/>
        <v>1</v>
      </c>
      <c r="G480" s="4" t="s">
        <v>69</v>
      </c>
      <c r="H480" s="4" t="s">
        <v>121</v>
      </c>
      <c r="I480" s="4" t="s">
        <v>555</v>
      </c>
      <c r="J480" s="4"/>
      <c r="K480" s="4"/>
      <c r="L480" s="4">
        <v>2010</v>
      </c>
      <c r="M480" s="4" t="s">
        <v>268</v>
      </c>
      <c r="N480" s="4" t="s">
        <v>695</v>
      </c>
      <c r="O480" s="4" t="s">
        <v>848</v>
      </c>
      <c r="P480" s="4" t="s">
        <v>848</v>
      </c>
      <c r="Q480" s="4" t="s">
        <v>848</v>
      </c>
      <c r="R480" s="4" t="s">
        <v>695</v>
      </c>
      <c r="S480" s="4" t="s">
        <v>695</v>
      </c>
      <c r="T480" s="4" t="s">
        <v>695</v>
      </c>
      <c r="U480" s="4" t="s">
        <v>848</v>
      </c>
      <c r="V480" s="4">
        <f t="shared" si="509"/>
        <v>1</v>
      </c>
      <c r="W480" s="4">
        <f t="shared" si="510"/>
        <v>0</v>
      </c>
      <c r="X480" s="4">
        <f t="shared" si="511"/>
        <v>0</v>
      </c>
      <c r="Y480" s="4">
        <f t="shared" si="512"/>
        <v>0</v>
      </c>
      <c r="Z480" s="4">
        <f t="shared" si="513"/>
        <v>1</v>
      </c>
      <c r="AA480" s="4">
        <f t="shared" si="514"/>
        <v>1</v>
      </c>
      <c r="AB480" s="4">
        <f t="shared" si="515"/>
        <v>1</v>
      </c>
      <c r="AC480" s="4">
        <f t="shared" si="516"/>
        <v>0</v>
      </c>
      <c r="AD480" s="8"/>
      <c r="AE480" s="8" t="s">
        <v>879</v>
      </c>
      <c r="AF480" s="8"/>
      <c r="AG480" s="8"/>
      <c r="AH480" s="8"/>
      <c r="AI480" s="8"/>
    </row>
    <row r="481" spans="2:35" s="2" customFormat="1" ht="15" customHeight="1" x14ac:dyDescent="0.3">
      <c r="B481" s="4" t="s">
        <v>331</v>
      </c>
      <c r="C481" s="11" t="s">
        <v>1529</v>
      </c>
      <c r="D481" s="5" t="s">
        <v>36</v>
      </c>
      <c r="E481" s="5" t="s">
        <v>861</v>
      </c>
      <c r="F481" s="75">
        <f t="shared" si="483"/>
        <v>1</v>
      </c>
      <c r="G481" s="4" t="s">
        <v>1115</v>
      </c>
      <c r="H481" s="4" t="s">
        <v>332</v>
      </c>
      <c r="I481" s="11" t="s">
        <v>1116</v>
      </c>
      <c r="J481" s="4"/>
      <c r="K481" s="4"/>
      <c r="L481" s="4">
        <v>2015</v>
      </c>
      <c r="M481" s="4" t="s">
        <v>333</v>
      </c>
      <c r="N481" s="4" t="s">
        <v>848</v>
      </c>
      <c r="O481" s="4" t="s">
        <v>848</v>
      </c>
      <c r="P481" s="4" t="s">
        <v>848</v>
      </c>
      <c r="Q481" s="4" t="s">
        <v>848</v>
      </c>
      <c r="R481" s="4" t="s">
        <v>848</v>
      </c>
      <c r="S481" s="4" t="s">
        <v>848</v>
      </c>
      <c r="T481" s="4" t="s">
        <v>695</v>
      </c>
      <c r="U481" s="4" t="s">
        <v>848</v>
      </c>
      <c r="V481" s="4">
        <f t="shared" si="509"/>
        <v>0</v>
      </c>
      <c r="W481" s="4">
        <f t="shared" si="510"/>
        <v>0</v>
      </c>
      <c r="X481" s="4">
        <f t="shared" si="511"/>
        <v>0</v>
      </c>
      <c r="Y481" s="4">
        <f t="shared" si="512"/>
        <v>0</v>
      </c>
      <c r="Z481" s="4">
        <f t="shared" si="513"/>
        <v>0</v>
      </c>
      <c r="AA481" s="4">
        <f t="shared" si="514"/>
        <v>0</v>
      </c>
      <c r="AB481" s="4">
        <f t="shared" si="515"/>
        <v>1</v>
      </c>
      <c r="AC481" s="4">
        <f t="shared" si="516"/>
        <v>0</v>
      </c>
      <c r="AD481" s="8"/>
      <c r="AE481" s="8" t="s">
        <v>879</v>
      </c>
      <c r="AF481" s="8"/>
      <c r="AG481" s="8"/>
      <c r="AH481" s="8"/>
      <c r="AI481" s="8"/>
    </row>
    <row r="482" spans="2:35" s="2" customFormat="1" ht="15" customHeight="1" x14ac:dyDescent="0.3">
      <c r="B482" s="4" t="s">
        <v>260</v>
      </c>
      <c r="C482" s="11" t="s">
        <v>1529</v>
      </c>
      <c r="D482" s="5" t="s">
        <v>36</v>
      </c>
      <c r="E482" s="5" t="s">
        <v>861</v>
      </c>
      <c r="F482" s="75">
        <f t="shared" si="483"/>
        <v>1</v>
      </c>
      <c r="G482" s="4" t="s">
        <v>1115</v>
      </c>
      <c r="H482" s="4" t="s">
        <v>65</v>
      </c>
      <c r="I482" s="4" t="s">
        <v>640</v>
      </c>
      <c r="J482" s="4"/>
      <c r="K482" s="4"/>
      <c r="L482" s="4">
        <v>2013</v>
      </c>
      <c r="M482" s="4" t="s">
        <v>269</v>
      </c>
      <c r="N482" s="4" t="s">
        <v>848</v>
      </c>
      <c r="O482" s="4" t="s">
        <v>848</v>
      </c>
      <c r="P482" s="4" t="s">
        <v>848</v>
      </c>
      <c r="Q482" s="4" t="s">
        <v>848</v>
      </c>
      <c r="R482" s="4" t="s">
        <v>848</v>
      </c>
      <c r="S482" s="4" t="s">
        <v>848</v>
      </c>
      <c r="T482" s="4" t="s">
        <v>695</v>
      </c>
      <c r="U482" s="4" t="s">
        <v>848</v>
      </c>
      <c r="V482" s="4">
        <f t="shared" si="509"/>
        <v>0</v>
      </c>
      <c r="W482" s="4">
        <f t="shared" si="510"/>
        <v>0</v>
      </c>
      <c r="X482" s="4">
        <f t="shared" si="511"/>
        <v>0</v>
      </c>
      <c r="Y482" s="4">
        <f t="shared" si="512"/>
        <v>0</v>
      </c>
      <c r="Z482" s="4">
        <f t="shared" si="513"/>
        <v>0</v>
      </c>
      <c r="AA482" s="4">
        <f t="shared" si="514"/>
        <v>0</v>
      </c>
      <c r="AB482" s="4">
        <f t="shared" si="515"/>
        <v>1</v>
      </c>
      <c r="AC482" s="4">
        <f t="shared" si="516"/>
        <v>0</v>
      </c>
      <c r="AD482" s="8"/>
      <c r="AE482" s="8" t="s">
        <v>879</v>
      </c>
      <c r="AF482" s="8"/>
      <c r="AG482" s="8"/>
      <c r="AH482" s="8"/>
      <c r="AI482" s="8"/>
    </row>
    <row r="483" spans="2:35" s="2" customFormat="1" ht="15" customHeight="1" x14ac:dyDescent="0.3">
      <c r="B483" s="8" t="s">
        <v>46</v>
      </c>
      <c r="C483" s="11" t="s">
        <v>1529</v>
      </c>
      <c r="D483" s="5" t="s">
        <v>36</v>
      </c>
      <c r="E483" s="5" t="s">
        <v>861</v>
      </c>
      <c r="F483" s="75">
        <f t="shared" si="483"/>
        <v>1</v>
      </c>
      <c r="G483" s="4" t="s">
        <v>123</v>
      </c>
      <c r="H483" s="13" t="s">
        <v>1476</v>
      </c>
      <c r="I483" s="4" t="s">
        <v>555</v>
      </c>
      <c r="J483" s="4"/>
      <c r="K483" s="4"/>
      <c r="L483" s="4">
        <v>2014</v>
      </c>
      <c r="M483" s="4" t="s">
        <v>174</v>
      </c>
      <c r="N483" s="4" t="s">
        <v>848</v>
      </c>
      <c r="O483" s="4" t="s">
        <v>848</v>
      </c>
      <c r="P483" s="4" t="s">
        <v>848</v>
      </c>
      <c r="Q483" s="4" t="s">
        <v>848</v>
      </c>
      <c r="R483" s="4" t="s">
        <v>848</v>
      </c>
      <c r="S483" s="4" t="s">
        <v>848</v>
      </c>
      <c r="T483" s="4" t="s">
        <v>848</v>
      </c>
      <c r="U483" s="4" t="s">
        <v>848</v>
      </c>
      <c r="V483" s="4">
        <f t="shared" si="509"/>
        <v>0</v>
      </c>
      <c r="W483" s="4">
        <f t="shared" si="510"/>
        <v>0</v>
      </c>
      <c r="X483" s="4">
        <f t="shared" si="511"/>
        <v>0</v>
      </c>
      <c r="Y483" s="4">
        <f t="shared" si="512"/>
        <v>0</v>
      </c>
      <c r="Z483" s="4">
        <f t="shared" si="513"/>
        <v>0</v>
      </c>
      <c r="AA483" s="4">
        <f t="shared" si="514"/>
        <v>0</v>
      </c>
      <c r="AB483" s="4">
        <f t="shared" si="515"/>
        <v>0</v>
      </c>
      <c r="AC483" s="4">
        <f t="shared" si="516"/>
        <v>0</v>
      </c>
      <c r="AD483" s="8"/>
      <c r="AE483" s="8" t="s">
        <v>879</v>
      </c>
      <c r="AF483" s="8"/>
      <c r="AG483" s="8"/>
      <c r="AH483" s="8"/>
      <c r="AI483" s="8"/>
    </row>
    <row r="484" spans="2:35" s="2" customFormat="1" ht="15" customHeight="1" x14ac:dyDescent="0.3">
      <c r="B484" s="4" t="s">
        <v>53</v>
      </c>
      <c r="C484" s="11" t="s">
        <v>1529</v>
      </c>
      <c r="D484" s="5" t="s">
        <v>36</v>
      </c>
      <c r="E484" s="5" t="s">
        <v>861</v>
      </c>
      <c r="F484" s="75">
        <f t="shared" si="483"/>
        <v>1</v>
      </c>
      <c r="G484" s="4" t="s">
        <v>69</v>
      </c>
      <c r="H484" s="4" t="s">
        <v>121</v>
      </c>
      <c r="I484" s="4" t="s">
        <v>641</v>
      </c>
      <c r="J484" s="4"/>
      <c r="K484" s="4"/>
      <c r="L484" s="4">
        <v>2015</v>
      </c>
      <c r="M484" s="4" t="s">
        <v>175</v>
      </c>
      <c r="N484" s="4" t="s">
        <v>695</v>
      </c>
      <c r="O484" s="4" t="s">
        <v>848</v>
      </c>
      <c r="P484" s="4" t="s">
        <v>848</v>
      </c>
      <c r="Q484" s="4" t="s">
        <v>848</v>
      </c>
      <c r="R484" s="4" t="s">
        <v>695</v>
      </c>
      <c r="S484" s="4" t="s">
        <v>695</v>
      </c>
      <c r="T484" s="4" t="s">
        <v>848</v>
      </c>
      <c r="U484" s="4" t="s">
        <v>848</v>
      </c>
      <c r="V484" s="4">
        <f t="shared" si="509"/>
        <v>1</v>
      </c>
      <c r="W484" s="4">
        <f t="shared" si="510"/>
        <v>0</v>
      </c>
      <c r="X484" s="4">
        <f t="shared" si="511"/>
        <v>0</v>
      </c>
      <c r="Y484" s="4">
        <f t="shared" si="512"/>
        <v>0</v>
      </c>
      <c r="Z484" s="4">
        <f t="shared" si="513"/>
        <v>1</v>
      </c>
      <c r="AA484" s="4">
        <f t="shared" si="514"/>
        <v>1</v>
      </c>
      <c r="AB484" s="4">
        <f t="shared" si="515"/>
        <v>0</v>
      </c>
      <c r="AC484" s="4">
        <f t="shared" si="516"/>
        <v>0</v>
      </c>
      <c r="AD484" s="8"/>
      <c r="AE484" s="8" t="s">
        <v>879</v>
      </c>
      <c r="AF484" s="8"/>
      <c r="AG484" s="8"/>
      <c r="AH484" s="8"/>
      <c r="AI484" s="8"/>
    </row>
    <row r="485" spans="2:35" s="2" customFormat="1" ht="15" customHeight="1" x14ac:dyDescent="0.3">
      <c r="B485" s="146" t="s">
        <v>1593</v>
      </c>
      <c r="C485" s="146" t="s">
        <v>1529</v>
      </c>
      <c r="D485" s="147" t="s">
        <v>36</v>
      </c>
      <c r="E485" s="147" t="s">
        <v>861</v>
      </c>
      <c r="F485" s="148">
        <f t="shared" ref="F485" si="517">IF(E485="Alive",1,0)</f>
        <v>1</v>
      </c>
      <c r="G485" s="146" t="s">
        <v>119</v>
      </c>
      <c r="H485" s="146" t="s">
        <v>120</v>
      </c>
      <c r="I485" s="146" t="s">
        <v>555</v>
      </c>
      <c r="J485" s="146"/>
      <c r="K485" s="146"/>
      <c r="L485" s="4">
        <v>2009</v>
      </c>
      <c r="M485" s="4" t="s">
        <v>1594</v>
      </c>
      <c r="N485" s="4" t="s">
        <v>848</v>
      </c>
      <c r="O485" s="4" t="s">
        <v>848</v>
      </c>
      <c r="P485" s="4" t="s">
        <v>848</v>
      </c>
      <c r="Q485" s="4" t="s">
        <v>848</v>
      </c>
      <c r="R485" s="4" t="s">
        <v>848</v>
      </c>
      <c r="S485" s="4" t="s">
        <v>848</v>
      </c>
      <c r="T485" s="4" t="s">
        <v>848</v>
      </c>
      <c r="U485" s="4" t="s">
        <v>848</v>
      </c>
      <c r="V485" s="4">
        <f t="shared" ref="V485" si="518">IF(N485="Yes",1,0)</f>
        <v>0</v>
      </c>
      <c r="W485" s="4">
        <f t="shared" ref="W485" si="519">IF(O485="Yes",1,0)</f>
        <v>0</v>
      </c>
      <c r="X485" s="4">
        <f t="shared" ref="X485" si="520">IF(P485="Yes",1,0)</f>
        <v>0</v>
      </c>
      <c r="Y485" s="4">
        <f t="shared" ref="Y485" si="521">IF(Q485="Yes",1,0)</f>
        <v>0</v>
      </c>
      <c r="Z485" s="4">
        <f t="shared" ref="Z485" si="522">IF(R485="Yes",1,0)</f>
        <v>0</v>
      </c>
      <c r="AA485" s="4">
        <f t="shared" ref="AA485" si="523">IF(S485="Yes",1,0)</f>
        <v>0</v>
      </c>
      <c r="AB485" s="4">
        <f t="shared" ref="AB485" si="524">IF(T485="Yes",1,0)</f>
        <v>0</v>
      </c>
      <c r="AC485" s="4">
        <f t="shared" ref="AC485" si="525">IF(U485="Yes",1,0)</f>
        <v>0</v>
      </c>
      <c r="AD485" s="8"/>
      <c r="AE485" s="8" t="s">
        <v>879</v>
      </c>
      <c r="AF485" s="8"/>
      <c r="AG485" s="8"/>
      <c r="AH485" s="8"/>
      <c r="AI485" s="8"/>
    </row>
    <row r="486" spans="2:35" s="2" customFormat="1" ht="15" customHeight="1" x14ac:dyDescent="0.3">
      <c r="B486" s="4" t="s">
        <v>1348</v>
      </c>
      <c r="C486" s="11" t="s">
        <v>1529</v>
      </c>
      <c r="D486" s="5" t="s">
        <v>36</v>
      </c>
      <c r="E486" s="5" t="s">
        <v>861</v>
      </c>
      <c r="F486" s="75">
        <f t="shared" si="483"/>
        <v>1</v>
      </c>
      <c r="G486" s="4" t="s">
        <v>69</v>
      </c>
      <c r="H486" s="4" t="s">
        <v>66</v>
      </c>
      <c r="I486" s="4" t="s">
        <v>555</v>
      </c>
      <c r="J486" s="4"/>
      <c r="K486" s="4"/>
      <c r="L486" s="4">
        <v>2014</v>
      </c>
      <c r="M486" s="4" t="s">
        <v>1341</v>
      </c>
      <c r="N486" s="4" t="s">
        <v>848</v>
      </c>
      <c r="O486" s="4" t="s">
        <v>848</v>
      </c>
      <c r="P486" s="4" t="s">
        <v>848</v>
      </c>
      <c r="Q486" s="4" t="s">
        <v>848</v>
      </c>
      <c r="R486" s="4" t="s">
        <v>695</v>
      </c>
      <c r="S486" s="4" t="s">
        <v>695</v>
      </c>
      <c r="T486" s="4" t="s">
        <v>848</v>
      </c>
      <c r="U486" s="4" t="s">
        <v>848</v>
      </c>
      <c r="V486" s="4">
        <f t="shared" si="509"/>
        <v>0</v>
      </c>
      <c r="W486" s="4">
        <f t="shared" si="510"/>
        <v>0</v>
      </c>
      <c r="X486" s="4">
        <f t="shared" si="511"/>
        <v>0</v>
      </c>
      <c r="Y486" s="4">
        <f t="shared" si="512"/>
        <v>0</v>
      </c>
      <c r="Z486" s="4">
        <f t="shared" si="513"/>
        <v>1</v>
      </c>
      <c r="AA486" s="4">
        <f t="shared" si="514"/>
        <v>1</v>
      </c>
      <c r="AB486" s="4">
        <f t="shared" si="515"/>
        <v>0</v>
      </c>
      <c r="AC486" s="4">
        <f t="shared" si="516"/>
        <v>0</v>
      </c>
      <c r="AD486" s="8"/>
      <c r="AE486" s="8" t="s">
        <v>848</v>
      </c>
      <c r="AF486" s="8"/>
      <c r="AG486" s="8"/>
      <c r="AH486" s="8"/>
      <c r="AI486" s="8"/>
    </row>
    <row r="487" spans="2:35" s="2" customFormat="1" ht="15" customHeight="1" x14ac:dyDescent="0.3">
      <c r="B487" s="4" t="s">
        <v>1399</v>
      </c>
      <c r="C487" s="11" t="s">
        <v>1529</v>
      </c>
      <c r="D487" s="5" t="s">
        <v>36</v>
      </c>
      <c r="E487" s="5" t="s">
        <v>861</v>
      </c>
      <c r="F487" s="75">
        <f t="shared" si="483"/>
        <v>1</v>
      </c>
      <c r="G487" s="4" t="s">
        <v>1115</v>
      </c>
      <c r="H487" s="4" t="s">
        <v>65</v>
      </c>
      <c r="I487" s="4" t="s">
        <v>640</v>
      </c>
      <c r="J487" s="4"/>
      <c r="K487" s="4"/>
      <c r="L487" s="4">
        <v>2018</v>
      </c>
      <c r="M487" s="4" t="s">
        <v>1400</v>
      </c>
      <c r="N487" s="4" t="s">
        <v>848</v>
      </c>
      <c r="O487" s="4" t="s">
        <v>848</v>
      </c>
      <c r="P487" s="4" t="s">
        <v>848</v>
      </c>
      <c r="Q487" s="4" t="s">
        <v>848</v>
      </c>
      <c r="R487" s="4" t="s">
        <v>848</v>
      </c>
      <c r="S487" s="4" t="s">
        <v>848</v>
      </c>
      <c r="T487" s="4" t="s">
        <v>695</v>
      </c>
      <c r="U487" s="4" t="s">
        <v>848</v>
      </c>
      <c r="V487" s="4">
        <f t="shared" si="509"/>
        <v>0</v>
      </c>
      <c r="W487" s="4">
        <f t="shared" si="510"/>
        <v>0</v>
      </c>
      <c r="X487" s="4">
        <f t="shared" si="511"/>
        <v>0</v>
      </c>
      <c r="Y487" s="4">
        <f t="shared" si="512"/>
        <v>0</v>
      </c>
      <c r="Z487" s="4">
        <f t="shared" si="513"/>
        <v>0</v>
      </c>
      <c r="AA487" s="4">
        <f t="shared" si="514"/>
        <v>0</v>
      </c>
      <c r="AB487" s="4">
        <f t="shared" si="515"/>
        <v>1</v>
      </c>
      <c r="AC487" s="4">
        <f t="shared" si="516"/>
        <v>0</v>
      </c>
      <c r="AD487" s="8"/>
      <c r="AE487" s="8" t="s">
        <v>848</v>
      </c>
      <c r="AF487" s="8"/>
      <c r="AG487" s="8"/>
      <c r="AH487" s="8"/>
      <c r="AI487" s="8"/>
    </row>
    <row r="488" spans="2:35" s="2" customFormat="1" ht="15" customHeight="1" x14ac:dyDescent="0.3">
      <c r="B488" s="4" t="s">
        <v>1390</v>
      </c>
      <c r="C488" s="4" t="s">
        <v>1530</v>
      </c>
      <c r="D488" s="5" t="s">
        <v>1482</v>
      </c>
      <c r="E488" s="5" t="s">
        <v>861</v>
      </c>
      <c r="F488" s="75">
        <f t="shared" si="483"/>
        <v>1</v>
      </c>
      <c r="G488" s="4" t="s">
        <v>119</v>
      </c>
      <c r="H488" s="4" t="s">
        <v>120</v>
      </c>
      <c r="I488" s="4" t="s">
        <v>641</v>
      </c>
      <c r="J488" s="4"/>
      <c r="K488" s="4"/>
      <c r="L488" s="4">
        <v>2017</v>
      </c>
      <c r="M488" s="4" t="s">
        <v>1392</v>
      </c>
      <c r="N488" s="4" t="s">
        <v>848</v>
      </c>
      <c r="O488" s="4" t="s">
        <v>848</v>
      </c>
      <c r="P488" s="4" t="s">
        <v>848</v>
      </c>
      <c r="Q488" s="4" t="s">
        <v>848</v>
      </c>
      <c r="R488" s="4" t="s">
        <v>848</v>
      </c>
      <c r="S488" s="4" t="s">
        <v>848</v>
      </c>
      <c r="T488" s="4" t="s">
        <v>848</v>
      </c>
      <c r="U488" s="4" t="s">
        <v>848</v>
      </c>
      <c r="V488" s="4">
        <f t="shared" ref="V488" si="526">IF(N488="Yes",1,0)</f>
        <v>0</v>
      </c>
      <c r="W488" s="4">
        <f t="shared" ref="W488" si="527">IF(O488="Yes",1,0)</f>
        <v>0</v>
      </c>
      <c r="X488" s="4">
        <f t="shared" ref="X488" si="528">IF(P488="Yes",1,0)</f>
        <v>0</v>
      </c>
      <c r="Y488" s="4">
        <f t="shared" ref="Y488" si="529">IF(Q488="Yes",1,0)</f>
        <v>0</v>
      </c>
      <c r="Z488" s="4">
        <f t="shared" ref="Z488" si="530">IF(R488="Yes",1,0)</f>
        <v>0</v>
      </c>
      <c r="AA488" s="4">
        <f t="shared" ref="AA488" si="531">IF(S488="Yes",1,0)</f>
        <v>0</v>
      </c>
      <c r="AB488" s="4">
        <f t="shared" ref="AB488" si="532">IF(T488="Yes",1,0)</f>
        <v>0</v>
      </c>
      <c r="AC488" s="4">
        <f t="shared" ref="AC488" si="533">IF(U488="Yes",1,0)</f>
        <v>0</v>
      </c>
      <c r="AD488" s="8"/>
      <c r="AE488" s="8" t="s">
        <v>879</v>
      </c>
      <c r="AF488" s="8"/>
      <c r="AG488" s="8"/>
      <c r="AH488" s="8"/>
      <c r="AI488" s="8"/>
    </row>
    <row r="489" spans="2:35" s="2" customFormat="1" ht="15" customHeight="1" x14ac:dyDescent="0.3">
      <c r="B489" s="4" t="s">
        <v>1489</v>
      </c>
      <c r="C489" s="4" t="s">
        <v>1530</v>
      </c>
      <c r="D489" s="5" t="s">
        <v>1482</v>
      </c>
      <c r="E489" s="5" t="s">
        <v>861</v>
      </c>
      <c r="F489" s="75">
        <f t="shared" si="483"/>
        <v>1</v>
      </c>
      <c r="G489" s="13" t="s">
        <v>69</v>
      </c>
      <c r="H489" s="4" t="s">
        <v>122</v>
      </c>
      <c r="I489" s="4" t="s">
        <v>639</v>
      </c>
      <c r="J489" s="4"/>
      <c r="K489" s="4"/>
      <c r="L489" s="4">
        <v>2016</v>
      </c>
      <c r="M489" s="4" t="s">
        <v>1490</v>
      </c>
      <c r="N489" s="4" t="s">
        <v>695</v>
      </c>
      <c r="O489" s="4" t="s">
        <v>848</v>
      </c>
      <c r="P489" s="4" t="s">
        <v>848</v>
      </c>
      <c r="Q489" s="4" t="s">
        <v>848</v>
      </c>
      <c r="R489" s="4" t="s">
        <v>695</v>
      </c>
      <c r="S489" s="4" t="s">
        <v>695</v>
      </c>
      <c r="T489" s="4" t="s">
        <v>695</v>
      </c>
      <c r="U489" s="4" t="s">
        <v>848</v>
      </c>
      <c r="V489" s="4">
        <f t="shared" ref="V489" si="534">IF(N489="Yes",1,0)</f>
        <v>1</v>
      </c>
      <c r="W489" s="4">
        <f t="shared" ref="W489" si="535">IF(O489="Yes",1,0)</f>
        <v>0</v>
      </c>
      <c r="X489" s="4">
        <f t="shared" ref="X489" si="536">IF(P489="Yes",1,0)</f>
        <v>0</v>
      </c>
      <c r="Y489" s="4">
        <f t="shared" ref="Y489" si="537">IF(Q489="Yes",1,0)</f>
        <v>0</v>
      </c>
      <c r="Z489" s="4">
        <f t="shared" ref="Z489" si="538">IF(R489="Yes",1,0)</f>
        <v>1</v>
      </c>
      <c r="AA489" s="4">
        <f t="shared" ref="AA489" si="539">IF(S489="Yes",1,0)</f>
        <v>1</v>
      </c>
      <c r="AB489" s="4">
        <f t="shared" ref="AB489" si="540">IF(T489="Yes",1,0)</f>
        <v>1</v>
      </c>
      <c r="AC489" s="4">
        <f t="shared" ref="AC489" si="541">IF(U489="Yes",1,0)</f>
        <v>0</v>
      </c>
      <c r="AD489" s="8"/>
      <c r="AE489" s="8" t="s">
        <v>848</v>
      </c>
      <c r="AF489" s="8"/>
      <c r="AG489" s="8"/>
      <c r="AH489" s="8"/>
      <c r="AI489" s="8"/>
    </row>
    <row r="490" spans="2:35" s="2" customFormat="1" ht="15" customHeight="1" x14ac:dyDescent="0.3">
      <c r="B490" s="4" t="s">
        <v>559</v>
      </c>
      <c r="C490" s="11" t="s">
        <v>1529</v>
      </c>
      <c r="D490" s="5" t="s">
        <v>560</v>
      </c>
      <c r="E490" s="5" t="s">
        <v>861</v>
      </c>
      <c r="F490" s="75">
        <f t="shared" si="483"/>
        <v>1</v>
      </c>
      <c r="G490" s="4" t="s">
        <v>69</v>
      </c>
      <c r="H490" s="4" t="s">
        <v>66</v>
      </c>
      <c r="I490" s="4" t="s">
        <v>555</v>
      </c>
      <c r="J490" s="4"/>
      <c r="K490" s="4"/>
      <c r="L490" s="11">
        <v>2015</v>
      </c>
      <c r="M490" s="4" t="s">
        <v>561</v>
      </c>
      <c r="N490" s="4" t="s">
        <v>848</v>
      </c>
      <c r="O490" s="4" t="s">
        <v>848</v>
      </c>
      <c r="P490" s="4" t="s">
        <v>848</v>
      </c>
      <c r="Q490" s="4" t="s">
        <v>848</v>
      </c>
      <c r="R490" s="4" t="s">
        <v>695</v>
      </c>
      <c r="S490" s="4" t="s">
        <v>848</v>
      </c>
      <c r="T490" s="4" t="s">
        <v>848</v>
      </c>
      <c r="U490" s="4" t="s">
        <v>848</v>
      </c>
      <c r="V490" s="4">
        <f t="shared" si="509"/>
        <v>0</v>
      </c>
      <c r="W490" s="4">
        <f t="shared" si="510"/>
        <v>0</v>
      </c>
      <c r="X490" s="4">
        <f t="shared" si="511"/>
        <v>0</v>
      </c>
      <c r="Y490" s="4">
        <f t="shared" si="512"/>
        <v>0</v>
      </c>
      <c r="Z490" s="4">
        <f t="shared" si="513"/>
        <v>1</v>
      </c>
      <c r="AA490" s="4">
        <f t="shared" si="514"/>
        <v>0</v>
      </c>
      <c r="AB490" s="4">
        <f t="shared" si="515"/>
        <v>0</v>
      </c>
      <c r="AC490" s="4">
        <f t="shared" si="516"/>
        <v>0</v>
      </c>
      <c r="AD490" s="8"/>
      <c r="AE490" s="8" t="s">
        <v>848</v>
      </c>
      <c r="AF490" s="8"/>
      <c r="AG490" s="8"/>
      <c r="AH490" s="8"/>
      <c r="AI490" s="8"/>
    </row>
    <row r="491" spans="2:35" s="2" customFormat="1" ht="15" customHeight="1" x14ac:dyDescent="0.3">
      <c r="B491" s="4" t="s">
        <v>1545</v>
      </c>
      <c r="C491" s="4" t="s">
        <v>1530</v>
      </c>
      <c r="D491" s="5" t="s">
        <v>1483</v>
      </c>
      <c r="E491" s="5" t="s">
        <v>861</v>
      </c>
      <c r="F491" s="75">
        <f t="shared" ref="F491" si="542">IF(E491="Alive",1,0)</f>
        <v>1</v>
      </c>
      <c r="G491" s="4" t="s">
        <v>123</v>
      </c>
      <c r="H491" s="13" t="s">
        <v>1476</v>
      </c>
      <c r="I491" s="4" t="s">
        <v>641</v>
      </c>
      <c r="J491" s="4"/>
      <c r="K491" s="4"/>
      <c r="L491" s="11">
        <v>2018</v>
      </c>
      <c r="M491" s="4" t="s">
        <v>910</v>
      </c>
      <c r="N491" s="4" t="s">
        <v>848</v>
      </c>
      <c r="O491" s="4" t="s">
        <v>848</v>
      </c>
      <c r="P491" s="4" t="s">
        <v>848</v>
      </c>
      <c r="Q491" s="4" t="s">
        <v>848</v>
      </c>
      <c r="R491" s="4" t="s">
        <v>848</v>
      </c>
      <c r="S491" s="4" t="s">
        <v>848</v>
      </c>
      <c r="T491" s="4" t="s">
        <v>695</v>
      </c>
      <c r="U491" s="4" t="s">
        <v>848</v>
      </c>
      <c r="V491" s="4">
        <f t="shared" ref="V491" si="543">IF(N491="Yes",1,0)</f>
        <v>0</v>
      </c>
      <c r="W491" s="4">
        <f t="shared" ref="W491" si="544">IF(O491="Yes",1,0)</f>
        <v>0</v>
      </c>
      <c r="X491" s="4">
        <f t="shared" ref="X491" si="545">IF(P491="Yes",1,0)</f>
        <v>0</v>
      </c>
      <c r="Y491" s="4">
        <f t="shared" ref="Y491" si="546">IF(Q491="Yes",1,0)</f>
        <v>0</v>
      </c>
      <c r="Z491" s="4">
        <f t="shared" ref="Z491" si="547">IF(R491="Yes",1,0)</f>
        <v>0</v>
      </c>
      <c r="AA491" s="4">
        <f t="shared" ref="AA491" si="548">IF(S491="Yes",1,0)</f>
        <v>0</v>
      </c>
      <c r="AB491" s="4">
        <f t="shared" ref="AB491" si="549">IF(T491="Yes",1,0)</f>
        <v>1</v>
      </c>
      <c r="AC491" s="4">
        <f t="shared" ref="AC491" si="550">IF(U491="Yes",1,0)</f>
        <v>0</v>
      </c>
      <c r="AD491" s="8"/>
      <c r="AE491" s="8" t="s">
        <v>848</v>
      </c>
      <c r="AF491" s="8"/>
      <c r="AG491" s="8"/>
      <c r="AH491" s="8"/>
      <c r="AI491" s="8"/>
    </row>
    <row r="492" spans="2:35" s="2" customFormat="1" ht="15" customHeight="1" x14ac:dyDescent="0.3">
      <c r="B492" s="4" t="s">
        <v>1445</v>
      </c>
      <c r="C492" s="4" t="s">
        <v>1530</v>
      </c>
      <c r="D492" s="5" t="s">
        <v>1483</v>
      </c>
      <c r="E492" s="5" t="s">
        <v>861</v>
      </c>
      <c r="F492" s="75">
        <f t="shared" si="483"/>
        <v>1</v>
      </c>
      <c r="G492" s="4" t="s">
        <v>123</v>
      </c>
      <c r="H492" s="4" t="s">
        <v>1381</v>
      </c>
      <c r="I492" s="4" t="s">
        <v>555</v>
      </c>
      <c r="J492" s="4"/>
      <c r="K492" s="4"/>
      <c r="L492" s="11">
        <v>2017</v>
      </c>
      <c r="M492" s="4" t="s">
        <v>1484</v>
      </c>
      <c r="N492" s="4" t="s">
        <v>848</v>
      </c>
      <c r="O492" s="4" t="s">
        <v>848</v>
      </c>
      <c r="P492" s="4" t="s">
        <v>848</v>
      </c>
      <c r="Q492" s="4" t="s">
        <v>848</v>
      </c>
      <c r="R492" s="4" t="s">
        <v>848</v>
      </c>
      <c r="S492" s="4" t="s">
        <v>848</v>
      </c>
      <c r="T492" s="4" t="s">
        <v>848</v>
      </c>
      <c r="U492" s="4" t="s">
        <v>848</v>
      </c>
      <c r="V492" s="4">
        <f t="shared" ref="V492:V493" si="551">IF(N492="Yes",1,0)</f>
        <v>0</v>
      </c>
      <c r="W492" s="4">
        <f t="shared" ref="W492:W493" si="552">IF(O492="Yes",1,0)</f>
        <v>0</v>
      </c>
      <c r="X492" s="4">
        <f t="shared" ref="X492:X493" si="553">IF(P492="Yes",1,0)</f>
        <v>0</v>
      </c>
      <c r="Y492" s="4">
        <f t="shared" ref="Y492:Y493" si="554">IF(Q492="Yes",1,0)</f>
        <v>0</v>
      </c>
      <c r="Z492" s="4">
        <f t="shared" ref="Z492:Z493" si="555">IF(R492="Yes",1,0)</f>
        <v>0</v>
      </c>
      <c r="AA492" s="4">
        <f t="shared" ref="AA492:AA493" si="556">IF(S492="Yes",1,0)</f>
        <v>0</v>
      </c>
      <c r="AB492" s="4">
        <f t="shared" ref="AB492:AB493" si="557">IF(T492="Yes",1,0)</f>
        <v>0</v>
      </c>
      <c r="AC492" s="4">
        <f t="shared" ref="AC492:AC493" si="558">IF(U492="Yes",1,0)</f>
        <v>0</v>
      </c>
      <c r="AD492" s="8"/>
      <c r="AE492" s="8" t="s">
        <v>879</v>
      </c>
      <c r="AF492" s="8"/>
      <c r="AG492" s="8"/>
      <c r="AH492" s="8"/>
      <c r="AI492" s="8"/>
    </row>
    <row r="493" spans="2:35" s="2" customFormat="1" ht="15" customHeight="1" x14ac:dyDescent="0.3">
      <c r="B493" s="4" t="s">
        <v>1539</v>
      </c>
      <c r="C493" s="4" t="s">
        <v>1530</v>
      </c>
      <c r="D493" s="5" t="s">
        <v>1485</v>
      </c>
      <c r="E493" s="5" t="s">
        <v>861</v>
      </c>
      <c r="F493" s="75">
        <f t="shared" ref="F493" si="559">IF(E493="Alive",1,0)</f>
        <v>1</v>
      </c>
      <c r="G493" s="4" t="s">
        <v>142</v>
      </c>
      <c r="H493" s="4" t="s">
        <v>143</v>
      </c>
      <c r="I493" s="4" t="s">
        <v>818</v>
      </c>
      <c r="J493" s="4"/>
      <c r="K493" s="4" t="s">
        <v>1473</v>
      </c>
      <c r="L493" s="11">
        <v>2018</v>
      </c>
      <c r="M493" s="4" t="s">
        <v>1540</v>
      </c>
      <c r="N493" s="4" t="s">
        <v>848</v>
      </c>
      <c r="O493" s="4" t="s">
        <v>848</v>
      </c>
      <c r="P493" s="4" t="s">
        <v>848</v>
      </c>
      <c r="Q493" s="4" t="s">
        <v>695</v>
      </c>
      <c r="R493" s="4" t="s">
        <v>848</v>
      </c>
      <c r="S493" s="4" t="s">
        <v>848</v>
      </c>
      <c r="T493" s="4" t="s">
        <v>848</v>
      </c>
      <c r="U493" s="4" t="s">
        <v>848</v>
      </c>
      <c r="V493" s="4">
        <f t="shared" si="551"/>
        <v>0</v>
      </c>
      <c r="W493" s="4">
        <f t="shared" si="552"/>
        <v>0</v>
      </c>
      <c r="X493" s="4">
        <f t="shared" si="553"/>
        <v>0</v>
      </c>
      <c r="Y493" s="4">
        <f t="shared" si="554"/>
        <v>1</v>
      </c>
      <c r="Z493" s="4">
        <f t="shared" si="555"/>
        <v>0</v>
      </c>
      <c r="AA493" s="4">
        <f t="shared" si="556"/>
        <v>0</v>
      </c>
      <c r="AB493" s="4">
        <f t="shared" si="557"/>
        <v>0</v>
      </c>
      <c r="AC493" s="4">
        <f t="shared" si="558"/>
        <v>0</v>
      </c>
      <c r="AD493" s="8" t="s">
        <v>1541</v>
      </c>
      <c r="AE493" s="8" t="s">
        <v>848</v>
      </c>
      <c r="AF493" s="8"/>
      <c r="AG493" s="8"/>
      <c r="AH493" s="8"/>
      <c r="AI493" s="8"/>
    </row>
    <row r="494" spans="2:35" s="2" customFormat="1" ht="15" customHeight="1" x14ac:dyDescent="0.3">
      <c r="B494" s="4" t="s">
        <v>1446</v>
      </c>
      <c r="C494" s="4" t="s">
        <v>1530</v>
      </c>
      <c r="D494" s="5" t="s">
        <v>1485</v>
      </c>
      <c r="E494" s="5" t="s">
        <v>861</v>
      </c>
      <c r="F494" s="75">
        <f t="shared" si="483"/>
        <v>1</v>
      </c>
      <c r="G494" s="4" t="s">
        <v>17</v>
      </c>
      <c r="H494" s="4" t="s">
        <v>18</v>
      </c>
      <c r="I494" s="4" t="s">
        <v>640</v>
      </c>
      <c r="J494" s="4"/>
      <c r="K494" s="4"/>
      <c r="L494" s="11">
        <v>2009</v>
      </c>
      <c r="M494" s="4" t="s">
        <v>1486</v>
      </c>
      <c r="N494" s="4" t="s">
        <v>848</v>
      </c>
      <c r="O494" s="4" t="s">
        <v>848</v>
      </c>
      <c r="P494" s="4" t="s">
        <v>848</v>
      </c>
      <c r="Q494" s="4" t="s">
        <v>848</v>
      </c>
      <c r="R494" s="4" t="s">
        <v>848</v>
      </c>
      <c r="S494" s="4" t="s">
        <v>848</v>
      </c>
      <c r="T494" s="4" t="s">
        <v>848</v>
      </c>
      <c r="U494" s="4" t="s">
        <v>848</v>
      </c>
      <c r="V494" s="4">
        <f t="shared" ref="V494" si="560">IF(N494="Yes",1,0)</f>
        <v>0</v>
      </c>
      <c r="W494" s="4">
        <f t="shared" ref="W494" si="561">IF(O494="Yes",1,0)</f>
        <v>0</v>
      </c>
      <c r="X494" s="4">
        <f t="shared" ref="X494" si="562">IF(P494="Yes",1,0)</f>
        <v>0</v>
      </c>
      <c r="Y494" s="4">
        <f t="shared" ref="Y494" si="563">IF(Q494="Yes",1,0)</f>
        <v>0</v>
      </c>
      <c r="Z494" s="4">
        <f t="shared" ref="Z494" si="564">IF(R494="Yes",1,0)</f>
        <v>0</v>
      </c>
      <c r="AA494" s="4">
        <f t="shared" ref="AA494" si="565">IF(S494="Yes",1,0)</f>
        <v>0</v>
      </c>
      <c r="AB494" s="4">
        <f t="shared" ref="AB494" si="566">IF(T494="Yes",1,0)</f>
        <v>0</v>
      </c>
      <c r="AC494" s="4">
        <f t="shared" ref="AC494" si="567">IF(U494="Yes",1,0)</f>
        <v>0</v>
      </c>
      <c r="AD494" s="8"/>
      <c r="AE494" s="8" t="s">
        <v>695</v>
      </c>
      <c r="AF494" s="8"/>
      <c r="AG494" s="8"/>
      <c r="AH494" s="8"/>
      <c r="AI494" s="8"/>
    </row>
    <row r="495" spans="2:35" s="2" customFormat="1" ht="15" customHeight="1" x14ac:dyDescent="0.3">
      <c r="B495" s="4" t="s">
        <v>594</v>
      </c>
      <c r="C495" s="4" t="s">
        <v>1530</v>
      </c>
      <c r="D495" s="5" t="s">
        <v>94</v>
      </c>
      <c r="E495" s="5" t="s">
        <v>861</v>
      </c>
      <c r="F495" s="75">
        <f t="shared" si="483"/>
        <v>1</v>
      </c>
      <c r="G495" s="4" t="s">
        <v>142</v>
      </c>
      <c r="H495" s="4" t="s">
        <v>143</v>
      </c>
      <c r="I495" s="11" t="s">
        <v>640</v>
      </c>
      <c r="J495" s="11"/>
      <c r="K495" s="11"/>
      <c r="L495" s="4">
        <v>2014</v>
      </c>
      <c r="M495" s="4" t="s">
        <v>595</v>
      </c>
      <c r="N495" s="4" t="s">
        <v>848</v>
      </c>
      <c r="O495" s="4" t="s">
        <v>848</v>
      </c>
      <c r="P495" s="4" t="s">
        <v>848</v>
      </c>
      <c r="Q495" s="4" t="s">
        <v>848</v>
      </c>
      <c r="R495" s="4" t="s">
        <v>848</v>
      </c>
      <c r="S495" s="4" t="s">
        <v>848</v>
      </c>
      <c r="T495" s="4" t="s">
        <v>695</v>
      </c>
      <c r="U495" s="4" t="s">
        <v>848</v>
      </c>
      <c r="V495" s="4">
        <f t="shared" si="509"/>
        <v>0</v>
      </c>
      <c r="W495" s="4">
        <f t="shared" si="510"/>
        <v>0</v>
      </c>
      <c r="X495" s="4">
        <f t="shared" si="511"/>
        <v>0</v>
      </c>
      <c r="Y495" s="4">
        <f t="shared" si="512"/>
        <v>0</v>
      </c>
      <c r="Z495" s="4">
        <f t="shared" si="513"/>
        <v>0</v>
      </c>
      <c r="AA495" s="4">
        <f t="shared" si="514"/>
        <v>0</v>
      </c>
      <c r="AB495" s="4">
        <f t="shared" si="515"/>
        <v>1</v>
      </c>
      <c r="AC495" s="4">
        <f t="shared" si="516"/>
        <v>0</v>
      </c>
      <c r="AD495" s="8"/>
      <c r="AE495" s="8" t="s">
        <v>848</v>
      </c>
      <c r="AF495" s="8"/>
      <c r="AG495" s="8"/>
      <c r="AH495" s="8"/>
      <c r="AI495" s="8"/>
    </row>
    <row r="496" spans="2:35" s="2" customFormat="1" ht="15" customHeight="1" x14ac:dyDescent="0.3">
      <c r="B496" s="4" t="s">
        <v>1618</v>
      </c>
      <c r="C496" s="4" t="s">
        <v>1530</v>
      </c>
      <c r="D496" s="5" t="s">
        <v>94</v>
      </c>
      <c r="E496" s="5" t="s">
        <v>861</v>
      </c>
      <c r="F496" s="75">
        <f t="shared" ref="F496" si="568">IF(E496="Alive",1,0)</f>
        <v>1</v>
      </c>
      <c r="G496" s="4" t="s">
        <v>142</v>
      </c>
      <c r="H496" s="4" t="s">
        <v>645</v>
      </c>
      <c r="I496" s="11" t="s">
        <v>555</v>
      </c>
      <c r="J496" s="11"/>
      <c r="K496" s="11"/>
      <c r="L496" s="4">
        <v>2018</v>
      </c>
      <c r="M496" s="4" t="s">
        <v>1619</v>
      </c>
      <c r="N496" s="4" t="s">
        <v>848</v>
      </c>
      <c r="O496" s="4" t="s">
        <v>848</v>
      </c>
      <c r="P496" s="4" t="s">
        <v>848</v>
      </c>
      <c r="Q496" s="4" t="s">
        <v>848</v>
      </c>
      <c r="R496" s="4" t="s">
        <v>848</v>
      </c>
      <c r="S496" s="4" t="s">
        <v>848</v>
      </c>
      <c r="T496" s="4" t="s">
        <v>848</v>
      </c>
      <c r="U496" s="4" t="s">
        <v>848</v>
      </c>
      <c r="V496" s="4">
        <f t="shared" ref="V496" si="569">IF(N496="Yes",1,0)</f>
        <v>0</v>
      </c>
      <c r="W496" s="4">
        <f t="shared" ref="W496" si="570">IF(O496="Yes",1,0)</f>
        <v>0</v>
      </c>
      <c r="X496" s="4">
        <f t="shared" ref="X496" si="571">IF(P496="Yes",1,0)</f>
        <v>0</v>
      </c>
      <c r="Y496" s="4">
        <f t="shared" ref="Y496" si="572">IF(Q496="Yes",1,0)</f>
        <v>0</v>
      </c>
      <c r="Z496" s="4">
        <f t="shared" ref="Z496" si="573">IF(R496="Yes",1,0)</f>
        <v>0</v>
      </c>
      <c r="AA496" s="4">
        <f t="shared" ref="AA496" si="574">IF(S496="Yes",1,0)</f>
        <v>0</v>
      </c>
      <c r="AB496" s="4">
        <f t="shared" ref="AB496" si="575">IF(T496="Yes",1,0)</f>
        <v>0</v>
      </c>
      <c r="AC496" s="4">
        <f t="shared" ref="AC496" si="576">IF(U496="Yes",1,0)</f>
        <v>0</v>
      </c>
      <c r="AD496" s="8"/>
      <c r="AE496" s="8" t="s">
        <v>848</v>
      </c>
      <c r="AF496" s="8"/>
      <c r="AG496" s="8"/>
      <c r="AH496" s="8"/>
      <c r="AI496" s="8"/>
    </row>
    <row r="497" spans="2:35" s="2" customFormat="1" ht="15" customHeight="1" x14ac:dyDescent="0.3">
      <c r="B497" s="4" t="s">
        <v>93</v>
      </c>
      <c r="C497" s="4" t="s">
        <v>1530</v>
      </c>
      <c r="D497" s="5" t="s">
        <v>94</v>
      </c>
      <c r="E497" s="5" t="s">
        <v>861</v>
      </c>
      <c r="F497" s="75">
        <f t="shared" si="483"/>
        <v>1</v>
      </c>
      <c r="G497" s="4" t="s">
        <v>123</v>
      </c>
      <c r="H497" s="7" t="s">
        <v>124</v>
      </c>
      <c r="I497" s="11" t="s">
        <v>640</v>
      </c>
      <c r="J497" s="11"/>
      <c r="K497" s="11"/>
      <c r="L497" s="4">
        <v>2015</v>
      </c>
      <c r="M497" s="4" t="s">
        <v>95</v>
      </c>
      <c r="N497" s="4" t="s">
        <v>848</v>
      </c>
      <c r="O497" s="4" t="s">
        <v>848</v>
      </c>
      <c r="P497" s="4" t="s">
        <v>848</v>
      </c>
      <c r="Q497" s="4" t="s">
        <v>848</v>
      </c>
      <c r="R497" s="4" t="s">
        <v>848</v>
      </c>
      <c r="S497" s="4" t="s">
        <v>848</v>
      </c>
      <c r="T497" s="4" t="s">
        <v>848</v>
      </c>
      <c r="U497" s="4" t="s">
        <v>848</v>
      </c>
      <c r="V497" s="4">
        <f t="shared" si="509"/>
        <v>0</v>
      </c>
      <c r="W497" s="4">
        <f t="shared" si="510"/>
        <v>0</v>
      </c>
      <c r="X497" s="4">
        <f t="shared" si="511"/>
        <v>0</v>
      </c>
      <c r="Y497" s="4">
        <f t="shared" si="512"/>
        <v>0</v>
      </c>
      <c r="Z497" s="4">
        <f t="shared" si="513"/>
        <v>0</v>
      </c>
      <c r="AA497" s="4">
        <f t="shared" si="514"/>
        <v>0</v>
      </c>
      <c r="AB497" s="4">
        <f t="shared" si="515"/>
        <v>0</v>
      </c>
      <c r="AC497" s="4">
        <f t="shared" si="516"/>
        <v>0</v>
      </c>
      <c r="AD497" s="8"/>
      <c r="AE497" s="8" t="s">
        <v>848</v>
      </c>
      <c r="AF497" s="8"/>
      <c r="AG497" s="8"/>
      <c r="AH497" s="8"/>
      <c r="AI497" s="8"/>
    </row>
    <row r="498" spans="2:35" s="2" customFormat="1" ht="15" customHeight="1" x14ac:dyDescent="0.3">
      <c r="B498" s="11" t="s">
        <v>298</v>
      </c>
      <c r="C498" s="11" t="s">
        <v>1531</v>
      </c>
      <c r="D498" s="12" t="s">
        <v>280</v>
      </c>
      <c r="E498" s="12" t="s">
        <v>861</v>
      </c>
      <c r="F498" s="75">
        <f t="shared" si="483"/>
        <v>1</v>
      </c>
      <c r="G498" s="4" t="s">
        <v>119</v>
      </c>
      <c r="H498" s="4" t="s">
        <v>120</v>
      </c>
      <c r="I498" s="4" t="s">
        <v>641</v>
      </c>
      <c r="J498" s="4"/>
      <c r="K498" s="4"/>
      <c r="L498" s="4">
        <v>2013</v>
      </c>
      <c r="M498" s="4" t="s">
        <v>319</v>
      </c>
      <c r="N498" s="4" t="s">
        <v>848</v>
      </c>
      <c r="O498" s="4" t="s">
        <v>848</v>
      </c>
      <c r="P498" s="4" t="s">
        <v>848</v>
      </c>
      <c r="Q498" s="4" t="s">
        <v>848</v>
      </c>
      <c r="R498" s="4" t="s">
        <v>848</v>
      </c>
      <c r="S498" s="4" t="s">
        <v>848</v>
      </c>
      <c r="T498" s="4" t="s">
        <v>848</v>
      </c>
      <c r="U498" s="4" t="s">
        <v>848</v>
      </c>
      <c r="V498" s="4">
        <f t="shared" si="509"/>
        <v>0</v>
      </c>
      <c r="W498" s="4">
        <f t="shared" si="510"/>
        <v>0</v>
      </c>
      <c r="X498" s="4">
        <f t="shared" si="511"/>
        <v>0</v>
      </c>
      <c r="Y498" s="4">
        <f t="shared" si="512"/>
        <v>0</v>
      </c>
      <c r="Z498" s="4">
        <f t="shared" si="513"/>
        <v>0</v>
      </c>
      <c r="AA498" s="4">
        <f t="shared" si="514"/>
        <v>0</v>
      </c>
      <c r="AB498" s="4">
        <f t="shared" si="515"/>
        <v>0</v>
      </c>
      <c r="AC498" s="4">
        <f t="shared" si="516"/>
        <v>0</v>
      </c>
      <c r="AD498" s="8"/>
      <c r="AE498" s="8" t="s">
        <v>848</v>
      </c>
      <c r="AF498" s="8"/>
      <c r="AG498" s="8"/>
      <c r="AH498" s="8"/>
      <c r="AI498" s="8"/>
    </row>
    <row r="499" spans="2:35" s="2" customFormat="1" ht="15" customHeight="1" x14ac:dyDescent="0.3">
      <c r="B499" s="11" t="s">
        <v>1459</v>
      </c>
      <c r="C499" s="11" t="s">
        <v>1531</v>
      </c>
      <c r="D499" s="12" t="s">
        <v>280</v>
      </c>
      <c r="E499" s="12" t="s">
        <v>861</v>
      </c>
      <c r="F499" s="75">
        <f t="shared" si="483"/>
        <v>1</v>
      </c>
      <c r="G499" s="4" t="s">
        <v>123</v>
      </c>
      <c r="H499" s="4" t="s">
        <v>124</v>
      </c>
      <c r="I499" s="4" t="s">
        <v>640</v>
      </c>
      <c r="J499" s="4"/>
      <c r="K499" s="4"/>
      <c r="L499" s="4">
        <v>2018</v>
      </c>
      <c r="M499" s="4" t="s">
        <v>1441</v>
      </c>
      <c r="N499" s="4" t="s">
        <v>848</v>
      </c>
      <c r="O499" s="4" t="s">
        <v>848</v>
      </c>
      <c r="P499" s="4" t="s">
        <v>848</v>
      </c>
      <c r="Q499" s="4" t="s">
        <v>848</v>
      </c>
      <c r="R499" s="4" t="s">
        <v>848</v>
      </c>
      <c r="S499" s="4" t="s">
        <v>848</v>
      </c>
      <c r="T499" s="4" t="s">
        <v>695</v>
      </c>
      <c r="U499" s="4" t="s">
        <v>848</v>
      </c>
      <c r="V499" s="4">
        <f t="shared" ref="V499:V500" si="577">IF(N499="Yes",1,0)</f>
        <v>0</v>
      </c>
      <c r="W499" s="4">
        <f t="shared" ref="W499:W500" si="578">IF(O499="Yes",1,0)</f>
        <v>0</v>
      </c>
      <c r="X499" s="4">
        <f t="shared" ref="X499:X500" si="579">IF(P499="Yes",1,0)</f>
        <v>0</v>
      </c>
      <c r="Y499" s="4">
        <f t="shared" ref="Y499:Y500" si="580">IF(Q499="Yes",1,0)</f>
        <v>0</v>
      </c>
      <c r="Z499" s="4">
        <f t="shared" ref="Z499:Z500" si="581">IF(R499="Yes",1,0)</f>
        <v>0</v>
      </c>
      <c r="AA499" s="4">
        <f t="shared" ref="AA499:AA500" si="582">IF(S499="Yes",1,0)</f>
        <v>0</v>
      </c>
      <c r="AB499" s="4">
        <f t="shared" ref="AB499:AB500" si="583">IF(T499="Yes",1,0)</f>
        <v>1</v>
      </c>
      <c r="AC499" s="4">
        <f t="shared" ref="AC499:AC500" si="584">IF(U499="Yes",1,0)</f>
        <v>0</v>
      </c>
      <c r="AD499" s="8"/>
      <c r="AE499" s="8" t="s">
        <v>879</v>
      </c>
      <c r="AF499" s="8"/>
      <c r="AG499" s="8"/>
      <c r="AH499" s="8"/>
      <c r="AI499" s="8"/>
    </row>
    <row r="500" spans="2:35" s="2" customFormat="1" ht="15" customHeight="1" x14ac:dyDescent="0.3">
      <c r="B500" s="11" t="s">
        <v>1452</v>
      </c>
      <c r="C500" s="11" t="s">
        <v>1531</v>
      </c>
      <c r="D500" s="12" t="s">
        <v>280</v>
      </c>
      <c r="E500" s="12" t="s">
        <v>861</v>
      </c>
      <c r="F500" s="75">
        <f t="shared" si="483"/>
        <v>1</v>
      </c>
      <c r="G500" s="4" t="s">
        <v>69</v>
      </c>
      <c r="H500" s="4" t="s">
        <v>1146</v>
      </c>
      <c r="I500" s="4" t="s">
        <v>555</v>
      </c>
      <c r="J500" s="4"/>
      <c r="K500" s="4"/>
      <c r="L500" s="4">
        <v>2016</v>
      </c>
      <c r="M500" s="4" t="s">
        <v>1480</v>
      </c>
      <c r="N500" s="4" t="s">
        <v>848</v>
      </c>
      <c r="O500" s="4" t="s">
        <v>848</v>
      </c>
      <c r="P500" s="4" t="s">
        <v>848</v>
      </c>
      <c r="Q500" s="4" t="s">
        <v>848</v>
      </c>
      <c r="R500" s="4" t="s">
        <v>695</v>
      </c>
      <c r="S500" s="4" t="s">
        <v>695</v>
      </c>
      <c r="T500" s="4" t="s">
        <v>848</v>
      </c>
      <c r="U500" s="4" t="s">
        <v>848</v>
      </c>
      <c r="V500" s="4">
        <f t="shared" si="577"/>
        <v>0</v>
      </c>
      <c r="W500" s="4">
        <f t="shared" si="578"/>
        <v>0</v>
      </c>
      <c r="X500" s="4">
        <f t="shared" si="579"/>
        <v>0</v>
      </c>
      <c r="Y500" s="4">
        <f t="shared" si="580"/>
        <v>0</v>
      </c>
      <c r="Z500" s="4">
        <f t="shared" si="581"/>
        <v>1</v>
      </c>
      <c r="AA500" s="4">
        <f t="shared" si="582"/>
        <v>1</v>
      </c>
      <c r="AB500" s="4">
        <f t="shared" si="583"/>
        <v>0</v>
      </c>
      <c r="AC500" s="4">
        <f t="shared" si="584"/>
        <v>0</v>
      </c>
      <c r="AD500" s="8" t="s">
        <v>1479</v>
      </c>
      <c r="AE500" s="8" t="s">
        <v>695</v>
      </c>
      <c r="AF500" s="8"/>
      <c r="AG500" s="8"/>
      <c r="AH500" s="8"/>
      <c r="AI500" s="8"/>
    </row>
    <row r="501" spans="2:35" s="2" customFormat="1" ht="15" customHeight="1" x14ac:dyDescent="0.3">
      <c r="B501" s="11" t="s">
        <v>1349</v>
      </c>
      <c r="C501" s="11" t="s">
        <v>1531</v>
      </c>
      <c r="D501" s="12" t="s">
        <v>280</v>
      </c>
      <c r="E501" s="5" t="s">
        <v>861</v>
      </c>
      <c r="F501" s="75">
        <f t="shared" si="483"/>
        <v>1</v>
      </c>
      <c r="G501" s="4" t="s">
        <v>69</v>
      </c>
      <c r="H501" s="4" t="s">
        <v>70</v>
      </c>
      <c r="I501" s="7" t="s">
        <v>555</v>
      </c>
      <c r="J501" s="4"/>
      <c r="K501" s="4"/>
      <c r="L501" s="4"/>
      <c r="M501" s="4" t="s">
        <v>1343</v>
      </c>
      <c r="N501" s="4" t="s">
        <v>848</v>
      </c>
      <c r="O501" s="4" t="s">
        <v>695</v>
      </c>
      <c r="P501" s="4" t="s">
        <v>695</v>
      </c>
      <c r="Q501" s="4" t="s">
        <v>848</v>
      </c>
      <c r="R501" s="4" t="s">
        <v>695</v>
      </c>
      <c r="S501" s="4" t="s">
        <v>848</v>
      </c>
      <c r="T501" s="4" t="s">
        <v>848</v>
      </c>
      <c r="U501" s="4" t="s">
        <v>848</v>
      </c>
      <c r="V501" s="11">
        <f t="shared" ref="V501:V522" si="585">IF(N501="Yes",1,0)</f>
        <v>0</v>
      </c>
      <c r="W501" s="11">
        <f t="shared" ref="W501:W522" si="586">IF(O501="Yes",1,0)</f>
        <v>1</v>
      </c>
      <c r="X501" s="11">
        <f t="shared" ref="X501:X522" si="587">IF(P501="Yes",1,0)</f>
        <v>1</v>
      </c>
      <c r="Y501" s="11">
        <f t="shared" ref="Y501:Y522" si="588">IF(Q501="Yes",1,0)</f>
        <v>0</v>
      </c>
      <c r="Z501" s="11">
        <f t="shared" ref="Z501:Z522" si="589">IF(R501="Yes",1,0)</f>
        <v>1</v>
      </c>
      <c r="AA501" s="11">
        <f t="shared" ref="AA501:AA522" si="590">IF(S501="Yes",1,0)</f>
        <v>0</v>
      </c>
      <c r="AB501" s="11">
        <f t="shared" ref="AB501:AB522" si="591">IF(T501="Yes",1,0)</f>
        <v>0</v>
      </c>
      <c r="AC501" s="11">
        <f t="shared" ref="AC501:AC522" si="592">IF(U501="Yes",1,0)</f>
        <v>0</v>
      </c>
      <c r="AD501" s="8"/>
      <c r="AE501" s="8" t="s">
        <v>879</v>
      </c>
      <c r="AF501" s="8"/>
      <c r="AG501" s="8"/>
      <c r="AH501" s="8"/>
      <c r="AI501" s="8"/>
    </row>
    <row r="502" spans="2:35" s="2" customFormat="1" ht="15" customHeight="1" x14ac:dyDescent="0.3">
      <c r="B502" s="11" t="s">
        <v>1334</v>
      </c>
      <c r="C502" s="11" t="s">
        <v>1531</v>
      </c>
      <c r="D502" s="12" t="s">
        <v>280</v>
      </c>
      <c r="E502" s="5" t="s">
        <v>861</v>
      </c>
      <c r="F502" s="75">
        <f t="shared" si="483"/>
        <v>1</v>
      </c>
      <c r="G502" s="4" t="s">
        <v>119</v>
      </c>
      <c r="H502" s="4" t="s">
        <v>120</v>
      </c>
      <c r="I502" s="4" t="s">
        <v>641</v>
      </c>
      <c r="J502" s="4"/>
      <c r="K502" s="4"/>
      <c r="L502" s="4">
        <v>2004</v>
      </c>
      <c r="M502" s="4" t="s">
        <v>1344</v>
      </c>
      <c r="N502" s="4" t="s">
        <v>848</v>
      </c>
      <c r="O502" s="4" t="s">
        <v>848</v>
      </c>
      <c r="P502" s="4" t="s">
        <v>848</v>
      </c>
      <c r="Q502" s="4" t="s">
        <v>848</v>
      </c>
      <c r="R502" s="4" t="s">
        <v>848</v>
      </c>
      <c r="S502" s="4" t="s">
        <v>848</v>
      </c>
      <c r="T502" s="4" t="s">
        <v>848</v>
      </c>
      <c r="U502" s="4" t="s">
        <v>848</v>
      </c>
      <c r="V502" s="4">
        <f t="shared" si="585"/>
        <v>0</v>
      </c>
      <c r="W502" s="4">
        <f t="shared" si="586"/>
        <v>0</v>
      </c>
      <c r="X502" s="4">
        <f t="shared" si="587"/>
        <v>0</v>
      </c>
      <c r="Y502" s="4">
        <f t="shared" si="588"/>
        <v>0</v>
      </c>
      <c r="Z502" s="4">
        <f t="shared" si="589"/>
        <v>0</v>
      </c>
      <c r="AA502" s="4">
        <f t="shared" si="590"/>
        <v>0</v>
      </c>
      <c r="AB502" s="4">
        <f t="shared" si="591"/>
        <v>0</v>
      </c>
      <c r="AC502" s="4">
        <f t="shared" si="592"/>
        <v>0</v>
      </c>
      <c r="AD502" s="8"/>
      <c r="AE502" s="8" t="s">
        <v>848</v>
      </c>
      <c r="AF502" s="8"/>
      <c r="AG502" s="8"/>
      <c r="AH502" s="8"/>
      <c r="AI502" s="8"/>
    </row>
    <row r="503" spans="2:35" s="2" customFormat="1" ht="15" customHeight="1" x14ac:dyDescent="0.3">
      <c r="B503" s="11" t="s">
        <v>270</v>
      </c>
      <c r="C503" s="11" t="s">
        <v>1531</v>
      </c>
      <c r="D503" s="12" t="s">
        <v>280</v>
      </c>
      <c r="E503" s="5" t="s">
        <v>861</v>
      </c>
      <c r="F503" s="75">
        <f t="shared" si="483"/>
        <v>1</v>
      </c>
      <c r="G503" s="4" t="s">
        <v>1115</v>
      </c>
      <c r="H503" s="4" t="s">
        <v>1114</v>
      </c>
      <c r="I503" s="11" t="s">
        <v>1116</v>
      </c>
      <c r="J503" s="7"/>
      <c r="K503" s="7"/>
      <c r="L503" s="4">
        <v>2005</v>
      </c>
      <c r="M503" s="4" t="s">
        <v>275</v>
      </c>
      <c r="N503" s="4" t="s">
        <v>848</v>
      </c>
      <c r="O503" s="4" t="s">
        <v>848</v>
      </c>
      <c r="P503" s="4" t="s">
        <v>848</v>
      </c>
      <c r="Q503" s="4" t="s">
        <v>848</v>
      </c>
      <c r="R503" s="4" t="s">
        <v>848</v>
      </c>
      <c r="S503" s="4" t="s">
        <v>848</v>
      </c>
      <c r="T503" s="4" t="s">
        <v>848</v>
      </c>
      <c r="U503" s="4" t="s">
        <v>848</v>
      </c>
      <c r="V503" s="4">
        <f t="shared" si="585"/>
        <v>0</v>
      </c>
      <c r="W503" s="4">
        <f t="shared" si="586"/>
        <v>0</v>
      </c>
      <c r="X503" s="4">
        <f t="shared" si="587"/>
        <v>0</v>
      </c>
      <c r="Y503" s="4">
        <f t="shared" si="588"/>
        <v>0</v>
      </c>
      <c r="Z503" s="4">
        <f t="shared" si="589"/>
        <v>0</v>
      </c>
      <c r="AA503" s="4">
        <f t="shared" si="590"/>
        <v>0</v>
      </c>
      <c r="AB503" s="4">
        <f t="shared" si="591"/>
        <v>0</v>
      </c>
      <c r="AC503" s="4">
        <f t="shared" si="592"/>
        <v>0</v>
      </c>
      <c r="AD503" s="8"/>
      <c r="AE503" s="8" t="s">
        <v>848</v>
      </c>
      <c r="AF503" s="8"/>
      <c r="AG503" s="8"/>
      <c r="AH503" s="8"/>
      <c r="AI503" s="8"/>
    </row>
    <row r="504" spans="2:35" s="2" customFormat="1" ht="15" customHeight="1" x14ac:dyDescent="0.3">
      <c r="B504" s="11" t="s">
        <v>271</v>
      </c>
      <c r="C504" s="11" t="s">
        <v>1531</v>
      </c>
      <c r="D504" s="12" t="s">
        <v>280</v>
      </c>
      <c r="E504" s="5" t="s">
        <v>861</v>
      </c>
      <c r="F504" s="75">
        <f t="shared" si="483"/>
        <v>1</v>
      </c>
      <c r="G504" s="13" t="s">
        <v>346</v>
      </c>
      <c r="H504" s="4" t="s">
        <v>61</v>
      </c>
      <c r="I504" s="4" t="s">
        <v>514</v>
      </c>
      <c r="J504" s="4"/>
      <c r="K504" s="4"/>
      <c r="L504" s="4">
        <v>2013</v>
      </c>
      <c r="M504" s="4" t="s">
        <v>276</v>
      </c>
      <c r="N504" s="4" t="s">
        <v>848</v>
      </c>
      <c r="O504" s="4" t="s">
        <v>848</v>
      </c>
      <c r="P504" s="4" t="s">
        <v>848</v>
      </c>
      <c r="Q504" s="4" t="s">
        <v>848</v>
      </c>
      <c r="R504" s="4" t="s">
        <v>848</v>
      </c>
      <c r="S504" s="4" t="s">
        <v>848</v>
      </c>
      <c r="T504" s="4" t="s">
        <v>848</v>
      </c>
      <c r="U504" s="4" t="s">
        <v>848</v>
      </c>
      <c r="V504" s="4">
        <f t="shared" si="585"/>
        <v>0</v>
      </c>
      <c r="W504" s="4">
        <f t="shared" si="586"/>
        <v>0</v>
      </c>
      <c r="X504" s="4">
        <f t="shared" si="587"/>
        <v>0</v>
      </c>
      <c r="Y504" s="4">
        <f t="shared" si="588"/>
        <v>0</v>
      </c>
      <c r="Z504" s="4">
        <f t="shared" si="589"/>
        <v>0</v>
      </c>
      <c r="AA504" s="4">
        <f t="shared" si="590"/>
        <v>0</v>
      </c>
      <c r="AB504" s="4">
        <f t="shared" si="591"/>
        <v>0</v>
      </c>
      <c r="AC504" s="4">
        <f t="shared" si="592"/>
        <v>0</v>
      </c>
      <c r="AD504" s="8"/>
      <c r="AE504" s="8" t="s">
        <v>848</v>
      </c>
      <c r="AF504" s="8"/>
      <c r="AG504" s="8"/>
      <c r="AH504" s="8"/>
      <c r="AI504" s="8"/>
    </row>
    <row r="505" spans="2:35" s="2" customFormat="1" ht="15" customHeight="1" x14ac:dyDescent="0.3">
      <c r="B505" s="11" t="s">
        <v>752</v>
      </c>
      <c r="C505" s="11" t="s">
        <v>1531</v>
      </c>
      <c r="D505" s="12" t="s">
        <v>280</v>
      </c>
      <c r="E505" s="5" t="s">
        <v>861</v>
      </c>
      <c r="F505" s="75">
        <f t="shared" si="483"/>
        <v>1</v>
      </c>
      <c r="G505" s="4" t="s">
        <v>1115</v>
      </c>
      <c r="H505" s="4" t="s">
        <v>486</v>
      </c>
      <c r="I505" s="11" t="s">
        <v>1116</v>
      </c>
      <c r="J505" s="7"/>
      <c r="K505" s="7"/>
      <c r="L505" s="4">
        <v>2013</v>
      </c>
      <c r="M505" s="4"/>
      <c r="N505" s="4" t="s">
        <v>848</v>
      </c>
      <c r="O505" s="4" t="s">
        <v>848</v>
      </c>
      <c r="P505" s="4" t="s">
        <v>848</v>
      </c>
      <c r="Q505" s="4" t="s">
        <v>848</v>
      </c>
      <c r="R505" s="4" t="s">
        <v>848</v>
      </c>
      <c r="S505" s="4" t="s">
        <v>848</v>
      </c>
      <c r="T505" s="4" t="s">
        <v>848</v>
      </c>
      <c r="U505" s="4" t="s">
        <v>848</v>
      </c>
      <c r="V505" s="4">
        <f t="shared" si="585"/>
        <v>0</v>
      </c>
      <c r="W505" s="4">
        <f t="shared" si="586"/>
        <v>0</v>
      </c>
      <c r="X505" s="4">
        <f t="shared" si="587"/>
        <v>0</v>
      </c>
      <c r="Y505" s="4">
        <f t="shared" si="588"/>
        <v>0</v>
      </c>
      <c r="Z505" s="4">
        <f t="shared" si="589"/>
        <v>0</v>
      </c>
      <c r="AA505" s="4">
        <f t="shared" si="590"/>
        <v>0</v>
      </c>
      <c r="AB505" s="4">
        <f t="shared" si="591"/>
        <v>0</v>
      </c>
      <c r="AC505" s="4">
        <f t="shared" si="592"/>
        <v>0</v>
      </c>
      <c r="AD505" s="8"/>
      <c r="AE505" s="8" t="s">
        <v>848</v>
      </c>
      <c r="AF505" s="8"/>
      <c r="AG505" s="8"/>
      <c r="AH505" s="8"/>
      <c r="AI505" s="8"/>
    </row>
    <row r="506" spans="2:35" s="2" customFormat="1" ht="15" customHeight="1" x14ac:dyDescent="0.3">
      <c r="B506" s="11" t="s">
        <v>502</v>
      </c>
      <c r="C506" s="11" t="s">
        <v>1531</v>
      </c>
      <c r="D506" s="12" t="s">
        <v>280</v>
      </c>
      <c r="E506" s="5" t="s">
        <v>861</v>
      </c>
      <c r="F506" s="75">
        <f t="shared" si="483"/>
        <v>1</v>
      </c>
      <c r="G506" s="4" t="s">
        <v>1115</v>
      </c>
      <c r="H506" s="4" t="s">
        <v>486</v>
      </c>
      <c r="I506" s="11" t="s">
        <v>1116</v>
      </c>
      <c r="J506" s="7"/>
      <c r="K506" s="7"/>
      <c r="L506" s="4">
        <v>2014</v>
      </c>
      <c r="M506" s="4" t="s">
        <v>503</v>
      </c>
      <c r="N506" s="4" t="s">
        <v>848</v>
      </c>
      <c r="O506" s="4" t="s">
        <v>848</v>
      </c>
      <c r="P506" s="4" t="s">
        <v>848</v>
      </c>
      <c r="Q506" s="4" t="s">
        <v>848</v>
      </c>
      <c r="R506" s="4" t="s">
        <v>848</v>
      </c>
      <c r="S506" s="4" t="s">
        <v>848</v>
      </c>
      <c r="T506" s="4" t="s">
        <v>848</v>
      </c>
      <c r="U506" s="4" t="s">
        <v>848</v>
      </c>
      <c r="V506" s="4">
        <f t="shared" si="585"/>
        <v>0</v>
      </c>
      <c r="W506" s="4">
        <f t="shared" si="586"/>
        <v>0</v>
      </c>
      <c r="X506" s="4">
        <f t="shared" si="587"/>
        <v>0</v>
      </c>
      <c r="Y506" s="4">
        <f t="shared" si="588"/>
        <v>0</v>
      </c>
      <c r="Z506" s="4">
        <f t="shared" si="589"/>
        <v>0</v>
      </c>
      <c r="AA506" s="4">
        <f t="shared" si="590"/>
        <v>0</v>
      </c>
      <c r="AB506" s="4">
        <f t="shared" si="591"/>
        <v>0</v>
      </c>
      <c r="AC506" s="4">
        <f t="shared" si="592"/>
        <v>0</v>
      </c>
      <c r="AD506" s="8" t="s">
        <v>870</v>
      </c>
      <c r="AE506" s="8" t="s">
        <v>848</v>
      </c>
      <c r="AF506" s="8"/>
      <c r="AG506" s="8"/>
      <c r="AH506" s="8"/>
      <c r="AI506" s="8"/>
    </row>
    <row r="507" spans="2:35" s="2" customFormat="1" ht="15" customHeight="1" x14ac:dyDescent="0.3">
      <c r="B507" s="11" t="s">
        <v>1515</v>
      </c>
      <c r="C507" s="11" t="s">
        <v>1531</v>
      </c>
      <c r="D507" s="12" t="s">
        <v>280</v>
      </c>
      <c r="E507" s="5" t="s">
        <v>861</v>
      </c>
      <c r="F507" s="75">
        <f t="shared" ref="F507" si="593">IF(E507="Alive",1,0)</f>
        <v>1</v>
      </c>
      <c r="G507" s="4" t="s">
        <v>1115</v>
      </c>
      <c r="H507" s="4" t="s">
        <v>64</v>
      </c>
      <c r="I507" s="11" t="s">
        <v>1116</v>
      </c>
      <c r="J507" s="7"/>
      <c r="K507" s="7"/>
      <c r="L507" s="4">
        <v>2016</v>
      </c>
      <c r="M507" s="4" t="s">
        <v>1516</v>
      </c>
      <c r="N507" s="4" t="s">
        <v>848</v>
      </c>
      <c r="O507" s="4" t="s">
        <v>848</v>
      </c>
      <c r="P507" s="4" t="s">
        <v>848</v>
      </c>
      <c r="Q507" s="4" t="s">
        <v>848</v>
      </c>
      <c r="R507" s="4" t="s">
        <v>848</v>
      </c>
      <c r="S507" s="4" t="s">
        <v>848</v>
      </c>
      <c r="T507" s="4" t="s">
        <v>848</v>
      </c>
      <c r="U507" s="4" t="s">
        <v>848</v>
      </c>
      <c r="V507" s="4">
        <f t="shared" ref="V507" si="594">IF(N507="Yes",1,0)</f>
        <v>0</v>
      </c>
      <c r="W507" s="4">
        <f t="shared" ref="W507" si="595">IF(O507="Yes",1,0)</f>
        <v>0</v>
      </c>
      <c r="X507" s="4">
        <f t="shared" ref="X507" si="596">IF(P507="Yes",1,0)</f>
        <v>0</v>
      </c>
      <c r="Y507" s="4">
        <f t="shared" ref="Y507" si="597">IF(Q507="Yes",1,0)</f>
        <v>0</v>
      </c>
      <c r="Z507" s="4">
        <f t="shared" ref="Z507" si="598">IF(R507="Yes",1,0)</f>
        <v>0</v>
      </c>
      <c r="AA507" s="4">
        <f t="shared" ref="AA507" si="599">IF(S507="Yes",1,0)</f>
        <v>0</v>
      </c>
      <c r="AB507" s="4">
        <f t="shared" ref="AB507" si="600">IF(T507="Yes",1,0)</f>
        <v>0</v>
      </c>
      <c r="AC507" s="4">
        <f t="shared" ref="AC507" si="601">IF(U507="Yes",1,0)</f>
        <v>0</v>
      </c>
      <c r="AD507" s="8"/>
      <c r="AE507" s="8" t="s">
        <v>879</v>
      </c>
      <c r="AF507" s="8"/>
      <c r="AG507" s="8"/>
      <c r="AH507" s="8"/>
      <c r="AI507" s="8"/>
    </row>
    <row r="508" spans="2:35" s="2" customFormat="1" ht="15" customHeight="1" x14ac:dyDescent="0.3">
      <c r="B508" s="11" t="s">
        <v>272</v>
      </c>
      <c r="C508" s="11" t="s">
        <v>1531</v>
      </c>
      <c r="D508" s="12" t="s">
        <v>280</v>
      </c>
      <c r="E508" s="5" t="s">
        <v>861</v>
      </c>
      <c r="F508" s="75">
        <f t="shared" si="483"/>
        <v>1</v>
      </c>
      <c r="G508" s="4" t="s">
        <v>17</v>
      </c>
      <c r="H508" s="7" t="s">
        <v>117</v>
      </c>
      <c r="I508" s="7" t="s">
        <v>555</v>
      </c>
      <c r="J508" s="7"/>
      <c r="K508" s="7"/>
      <c r="L508" s="4">
        <v>2002</v>
      </c>
      <c r="M508" s="4" t="s">
        <v>277</v>
      </c>
      <c r="N508" s="4" t="s">
        <v>848</v>
      </c>
      <c r="O508" s="4" t="s">
        <v>848</v>
      </c>
      <c r="P508" s="4" t="s">
        <v>848</v>
      </c>
      <c r="Q508" s="4" t="s">
        <v>848</v>
      </c>
      <c r="R508" s="4" t="s">
        <v>848</v>
      </c>
      <c r="S508" s="4" t="s">
        <v>848</v>
      </c>
      <c r="T508" s="4" t="s">
        <v>848</v>
      </c>
      <c r="U508" s="4" t="s">
        <v>848</v>
      </c>
      <c r="V508" s="4">
        <f t="shared" si="585"/>
        <v>0</v>
      </c>
      <c r="W508" s="4">
        <f t="shared" si="586"/>
        <v>0</v>
      </c>
      <c r="X508" s="4">
        <f t="shared" si="587"/>
        <v>0</v>
      </c>
      <c r="Y508" s="4">
        <f t="shared" si="588"/>
        <v>0</v>
      </c>
      <c r="Z508" s="4">
        <f t="shared" si="589"/>
        <v>0</v>
      </c>
      <c r="AA508" s="4">
        <f t="shared" si="590"/>
        <v>0</v>
      </c>
      <c r="AB508" s="4">
        <f t="shared" si="591"/>
        <v>0</v>
      </c>
      <c r="AC508" s="4">
        <f t="shared" si="592"/>
        <v>0</v>
      </c>
      <c r="AD508" s="8"/>
      <c r="AE508" s="8" t="s">
        <v>848</v>
      </c>
      <c r="AF508" s="8"/>
      <c r="AG508" s="8"/>
      <c r="AH508" s="8"/>
      <c r="AI508" s="8"/>
    </row>
    <row r="509" spans="2:35" s="2" customFormat="1" ht="15" customHeight="1" x14ac:dyDescent="0.3">
      <c r="B509" s="11" t="s">
        <v>297</v>
      </c>
      <c r="C509" s="11" t="s">
        <v>1531</v>
      </c>
      <c r="D509" s="12" t="s">
        <v>280</v>
      </c>
      <c r="E509" s="5" t="s">
        <v>861</v>
      </c>
      <c r="F509" s="75">
        <f t="shared" si="483"/>
        <v>1</v>
      </c>
      <c r="G509" s="4" t="s">
        <v>69</v>
      </c>
      <c r="H509" s="4" t="s">
        <v>70</v>
      </c>
      <c r="I509" s="7" t="s">
        <v>555</v>
      </c>
      <c r="J509" s="7"/>
      <c r="K509" s="7"/>
      <c r="L509" s="4">
        <v>2012</v>
      </c>
      <c r="M509" s="4" t="s">
        <v>320</v>
      </c>
      <c r="N509" s="4" t="s">
        <v>848</v>
      </c>
      <c r="O509" s="4" t="s">
        <v>848</v>
      </c>
      <c r="P509" s="4" t="s">
        <v>848</v>
      </c>
      <c r="Q509" s="4" t="s">
        <v>848</v>
      </c>
      <c r="R509" s="4" t="s">
        <v>695</v>
      </c>
      <c r="S509" s="4" t="s">
        <v>695</v>
      </c>
      <c r="T509" s="4" t="s">
        <v>695</v>
      </c>
      <c r="U509" s="4" t="s">
        <v>848</v>
      </c>
      <c r="V509" s="4">
        <f t="shared" si="585"/>
        <v>0</v>
      </c>
      <c r="W509" s="4">
        <f t="shared" si="586"/>
        <v>0</v>
      </c>
      <c r="X509" s="4">
        <f t="shared" si="587"/>
        <v>0</v>
      </c>
      <c r="Y509" s="4">
        <f t="shared" si="588"/>
        <v>0</v>
      </c>
      <c r="Z509" s="4">
        <f t="shared" si="589"/>
        <v>1</v>
      </c>
      <c r="AA509" s="4">
        <f t="shared" si="590"/>
        <v>1</v>
      </c>
      <c r="AB509" s="4">
        <f t="shared" si="591"/>
        <v>1</v>
      </c>
      <c r="AC509" s="4">
        <f t="shared" si="592"/>
        <v>0</v>
      </c>
      <c r="AD509" s="8" t="s">
        <v>871</v>
      </c>
      <c r="AE509" s="8" t="s">
        <v>848</v>
      </c>
      <c r="AF509" s="8"/>
      <c r="AG509" s="8"/>
      <c r="AH509" s="8"/>
      <c r="AI509" s="8"/>
    </row>
    <row r="510" spans="2:35" s="2" customFormat="1" ht="15" customHeight="1" x14ac:dyDescent="0.3">
      <c r="B510" s="146" t="s">
        <v>1585</v>
      </c>
      <c r="C510" s="146" t="s">
        <v>1531</v>
      </c>
      <c r="D510" s="147" t="s">
        <v>280</v>
      </c>
      <c r="E510" s="147" t="s">
        <v>861</v>
      </c>
      <c r="F510" s="148">
        <f>IF(E510="Alive",1,0)</f>
        <v>1</v>
      </c>
      <c r="G510" s="146" t="s">
        <v>69</v>
      </c>
      <c r="H510" s="149" t="s">
        <v>122</v>
      </c>
      <c r="I510" s="146" t="s">
        <v>639</v>
      </c>
      <c r="J510" s="146"/>
      <c r="K510" s="146"/>
      <c r="L510" s="146"/>
      <c r="M510" s="146" t="s">
        <v>1586</v>
      </c>
      <c r="N510" s="146" t="s">
        <v>695</v>
      </c>
      <c r="O510" s="146" t="s">
        <v>848</v>
      </c>
      <c r="P510" s="146" t="s">
        <v>848</v>
      </c>
      <c r="Q510" s="146" t="s">
        <v>848</v>
      </c>
      <c r="R510" s="146" t="s">
        <v>695</v>
      </c>
      <c r="S510" s="146" t="s">
        <v>848</v>
      </c>
      <c r="T510" s="146" t="s">
        <v>1602</v>
      </c>
      <c r="U510" s="146" t="s">
        <v>848</v>
      </c>
      <c r="V510" s="4">
        <f t="shared" ref="V510:AC510" si="602">IF(N510="Yes",1,0)</f>
        <v>1</v>
      </c>
      <c r="W510" s="4">
        <f t="shared" si="602"/>
        <v>0</v>
      </c>
      <c r="X510" s="4">
        <f t="shared" si="602"/>
        <v>0</v>
      </c>
      <c r="Y510" s="4">
        <f t="shared" si="602"/>
        <v>0</v>
      </c>
      <c r="Z510" s="4">
        <f t="shared" si="602"/>
        <v>1</v>
      </c>
      <c r="AA510" s="4">
        <f t="shared" si="602"/>
        <v>0</v>
      </c>
      <c r="AB510" s="4">
        <f t="shared" si="602"/>
        <v>0</v>
      </c>
      <c r="AC510" s="4">
        <f t="shared" si="602"/>
        <v>0</v>
      </c>
      <c r="AD510" s="8" t="s">
        <v>1603</v>
      </c>
      <c r="AE510" s="8" t="s">
        <v>695</v>
      </c>
      <c r="AF510" s="8"/>
      <c r="AG510" s="8"/>
      <c r="AH510" s="8"/>
      <c r="AI510" s="8" t="s">
        <v>1604</v>
      </c>
    </row>
    <row r="511" spans="2:35" s="2" customFormat="1" ht="15" customHeight="1" x14ac:dyDescent="0.3">
      <c r="B511" s="11" t="s">
        <v>273</v>
      </c>
      <c r="C511" s="11" t="s">
        <v>1531</v>
      </c>
      <c r="D511" s="12" t="s">
        <v>280</v>
      </c>
      <c r="E511" s="5" t="s">
        <v>861</v>
      </c>
      <c r="F511" s="75">
        <f t="shared" si="483"/>
        <v>1</v>
      </c>
      <c r="G511" s="4" t="s">
        <v>1115</v>
      </c>
      <c r="H511" s="4" t="s">
        <v>65</v>
      </c>
      <c r="I511" s="4" t="s">
        <v>640</v>
      </c>
      <c r="J511" s="4"/>
      <c r="K511" s="4"/>
      <c r="L511" s="4">
        <v>2016</v>
      </c>
      <c r="M511" s="4" t="s">
        <v>278</v>
      </c>
      <c r="N511" s="4" t="s">
        <v>848</v>
      </c>
      <c r="O511" s="4" t="s">
        <v>848</v>
      </c>
      <c r="P511" s="4" t="s">
        <v>848</v>
      </c>
      <c r="Q511" s="4" t="s">
        <v>848</v>
      </c>
      <c r="R511" s="4" t="s">
        <v>848</v>
      </c>
      <c r="S511" s="4" t="s">
        <v>848</v>
      </c>
      <c r="T511" s="4" t="s">
        <v>695</v>
      </c>
      <c r="U511" s="4" t="s">
        <v>848</v>
      </c>
      <c r="V511" s="4">
        <f t="shared" si="585"/>
        <v>0</v>
      </c>
      <c r="W511" s="4">
        <f t="shared" si="586"/>
        <v>0</v>
      </c>
      <c r="X511" s="4">
        <f t="shared" si="587"/>
        <v>0</v>
      </c>
      <c r="Y511" s="4">
        <f t="shared" si="588"/>
        <v>0</v>
      </c>
      <c r="Z511" s="4">
        <f t="shared" si="589"/>
        <v>0</v>
      </c>
      <c r="AA511" s="4">
        <f t="shared" si="590"/>
        <v>0</v>
      </c>
      <c r="AB511" s="4">
        <f t="shared" si="591"/>
        <v>1</v>
      </c>
      <c r="AC511" s="4">
        <f t="shared" si="592"/>
        <v>0</v>
      </c>
      <c r="AD511" s="8"/>
      <c r="AE511" s="8" t="s">
        <v>848</v>
      </c>
      <c r="AF511" s="8"/>
      <c r="AG511" s="8"/>
      <c r="AH511" s="8"/>
      <c r="AI511" s="8"/>
    </row>
    <row r="512" spans="2:35" s="2" customFormat="1" ht="15" customHeight="1" x14ac:dyDescent="0.3">
      <c r="B512" s="11" t="s">
        <v>1424</v>
      </c>
      <c r="C512" s="11" t="s">
        <v>1531</v>
      </c>
      <c r="D512" s="12" t="s">
        <v>280</v>
      </c>
      <c r="E512" s="5" t="s">
        <v>861</v>
      </c>
      <c r="F512" s="75">
        <f t="shared" si="483"/>
        <v>1</v>
      </c>
      <c r="G512" s="4" t="s">
        <v>119</v>
      </c>
      <c r="H512" s="4" t="s">
        <v>120</v>
      </c>
      <c r="I512" s="4" t="s">
        <v>555</v>
      </c>
      <c r="J512" s="4"/>
      <c r="K512" s="4"/>
      <c r="L512" s="4">
        <v>2015</v>
      </c>
      <c r="M512" s="4" t="s">
        <v>1423</v>
      </c>
      <c r="N512" s="4" t="s">
        <v>848</v>
      </c>
      <c r="O512" s="4" t="s">
        <v>848</v>
      </c>
      <c r="P512" s="4" t="s">
        <v>848</v>
      </c>
      <c r="Q512" s="4" t="s">
        <v>848</v>
      </c>
      <c r="R512" s="4" t="s">
        <v>848</v>
      </c>
      <c r="S512" s="4" t="s">
        <v>848</v>
      </c>
      <c r="T512" s="4" t="s">
        <v>848</v>
      </c>
      <c r="U512" s="4" t="s">
        <v>848</v>
      </c>
      <c r="V512" s="4">
        <f t="shared" si="585"/>
        <v>0</v>
      </c>
      <c r="W512" s="4">
        <f t="shared" si="586"/>
        <v>0</v>
      </c>
      <c r="X512" s="4">
        <f t="shared" si="587"/>
        <v>0</v>
      </c>
      <c r="Y512" s="4">
        <f t="shared" si="588"/>
        <v>0</v>
      </c>
      <c r="Z512" s="4">
        <f t="shared" si="589"/>
        <v>0</v>
      </c>
      <c r="AA512" s="4">
        <f t="shared" si="590"/>
        <v>0</v>
      </c>
      <c r="AB512" s="4">
        <f t="shared" si="591"/>
        <v>0</v>
      </c>
      <c r="AC512" s="4">
        <f t="shared" si="592"/>
        <v>0</v>
      </c>
      <c r="AD512" s="8"/>
      <c r="AE512" s="8" t="s">
        <v>879</v>
      </c>
      <c r="AF512" s="8"/>
      <c r="AG512" s="8"/>
      <c r="AH512" s="8"/>
      <c r="AI512" s="8"/>
    </row>
    <row r="513" spans="2:35" s="2" customFormat="1" ht="15" customHeight="1" x14ac:dyDescent="0.3">
      <c r="B513" s="11" t="s">
        <v>274</v>
      </c>
      <c r="C513" s="11" t="s">
        <v>1531</v>
      </c>
      <c r="D513" s="12" t="s">
        <v>280</v>
      </c>
      <c r="E513" s="5" t="s">
        <v>861</v>
      </c>
      <c r="F513" s="75">
        <f t="shared" si="483"/>
        <v>1</v>
      </c>
      <c r="G513" s="4" t="s">
        <v>142</v>
      </c>
      <c r="H513" s="4" t="s">
        <v>143</v>
      </c>
      <c r="I513" s="4" t="s">
        <v>640</v>
      </c>
      <c r="J513" s="4"/>
      <c r="K513" s="4"/>
      <c r="L513" s="4">
        <v>2013</v>
      </c>
      <c r="M513" s="4" t="s">
        <v>279</v>
      </c>
      <c r="N513" s="4" t="s">
        <v>848</v>
      </c>
      <c r="O513" s="4" t="s">
        <v>848</v>
      </c>
      <c r="P513" s="4" t="s">
        <v>848</v>
      </c>
      <c r="Q513" s="4" t="s">
        <v>848</v>
      </c>
      <c r="R513" s="4" t="s">
        <v>848</v>
      </c>
      <c r="S513" s="4" t="s">
        <v>848</v>
      </c>
      <c r="T513" s="4" t="s">
        <v>695</v>
      </c>
      <c r="U513" s="4" t="s">
        <v>848</v>
      </c>
      <c r="V513" s="4">
        <f t="shared" si="585"/>
        <v>0</v>
      </c>
      <c r="W513" s="4">
        <f t="shared" si="586"/>
        <v>0</v>
      </c>
      <c r="X513" s="4">
        <f t="shared" si="587"/>
        <v>0</v>
      </c>
      <c r="Y513" s="4">
        <f t="shared" si="588"/>
        <v>0</v>
      </c>
      <c r="Z513" s="4">
        <f t="shared" si="589"/>
        <v>0</v>
      </c>
      <c r="AA513" s="4">
        <f t="shared" si="590"/>
        <v>0</v>
      </c>
      <c r="AB513" s="4">
        <f t="shared" si="591"/>
        <v>1</v>
      </c>
      <c r="AC513" s="4">
        <f t="shared" si="592"/>
        <v>0</v>
      </c>
      <c r="AD513" s="8"/>
      <c r="AE513" s="8" t="s">
        <v>848</v>
      </c>
      <c r="AF513" s="8"/>
      <c r="AG513" s="8"/>
      <c r="AH513" s="8"/>
      <c r="AI513" s="8"/>
    </row>
    <row r="514" spans="2:35" s="2" customFormat="1" ht="15" customHeight="1" x14ac:dyDescent="0.3">
      <c r="B514" s="11" t="s">
        <v>1333</v>
      </c>
      <c r="C514" s="11" t="s">
        <v>1531</v>
      </c>
      <c r="D514" s="12" t="s">
        <v>280</v>
      </c>
      <c r="E514" s="5" t="s">
        <v>861</v>
      </c>
      <c r="F514" s="75">
        <f t="shared" si="483"/>
        <v>1</v>
      </c>
      <c r="G514" s="4" t="s">
        <v>119</v>
      </c>
      <c r="H514" s="4" t="s">
        <v>120</v>
      </c>
      <c r="I514" s="4" t="s">
        <v>555</v>
      </c>
      <c r="J514" s="4"/>
      <c r="K514" s="4"/>
      <c r="L514" s="4">
        <v>2015</v>
      </c>
      <c r="M514" s="4" t="s">
        <v>1338</v>
      </c>
      <c r="N514" s="4" t="s">
        <v>848</v>
      </c>
      <c r="O514" s="4" t="s">
        <v>848</v>
      </c>
      <c r="P514" s="4" t="s">
        <v>848</v>
      </c>
      <c r="Q514" s="4" t="s">
        <v>848</v>
      </c>
      <c r="R514" s="4" t="s">
        <v>848</v>
      </c>
      <c r="S514" s="4" t="s">
        <v>848</v>
      </c>
      <c r="T514" s="4" t="s">
        <v>848</v>
      </c>
      <c r="U514" s="4" t="s">
        <v>848</v>
      </c>
      <c r="V514" s="4">
        <f t="shared" si="585"/>
        <v>0</v>
      </c>
      <c r="W514" s="4">
        <f t="shared" si="586"/>
        <v>0</v>
      </c>
      <c r="X514" s="4">
        <f t="shared" si="587"/>
        <v>0</v>
      </c>
      <c r="Y514" s="4">
        <f t="shared" si="588"/>
        <v>0</v>
      </c>
      <c r="Z514" s="4">
        <f t="shared" si="589"/>
        <v>0</v>
      </c>
      <c r="AA514" s="4">
        <f t="shared" si="590"/>
        <v>0</v>
      </c>
      <c r="AB514" s="4">
        <f t="shared" si="591"/>
        <v>0</v>
      </c>
      <c r="AC514" s="4">
        <f t="shared" si="592"/>
        <v>0</v>
      </c>
      <c r="AD514" s="8" t="s">
        <v>1339</v>
      </c>
      <c r="AE514" s="8" t="s">
        <v>695</v>
      </c>
      <c r="AF514" s="8"/>
      <c r="AG514" s="8"/>
      <c r="AH514" s="8"/>
      <c r="AI514" s="8"/>
    </row>
    <row r="515" spans="2:35" s="2" customFormat="1" ht="15" customHeight="1" x14ac:dyDescent="0.3">
      <c r="B515" s="4" t="s">
        <v>577</v>
      </c>
      <c r="C515" s="4" t="s">
        <v>1530</v>
      </c>
      <c r="D515" s="5" t="s">
        <v>575</v>
      </c>
      <c r="E515" s="5" t="s">
        <v>861</v>
      </c>
      <c r="F515" s="75">
        <f t="shared" si="483"/>
        <v>1</v>
      </c>
      <c r="G515" s="4" t="s">
        <v>69</v>
      </c>
      <c r="H515" s="4" t="s">
        <v>70</v>
      </c>
      <c r="I515" s="4" t="s">
        <v>555</v>
      </c>
      <c r="J515" s="4"/>
      <c r="K515" s="4"/>
      <c r="L515" s="4">
        <v>2010</v>
      </c>
      <c r="M515" s="4" t="s">
        <v>579</v>
      </c>
      <c r="N515" s="4" t="s">
        <v>848</v>
      </c>
      <c r="O515" s="4" t="s">
        <v>848</v>
      </c>
      <c r="P515" s="4" t="s">
        <v>848</v>
      </c>
      <c r="Q515" s="4" t="s">
        <v>848</v>
      </c>
      <c r="R515" s="4" t="s">
        <v>695</v>
      </c>
      <c r="S515" s="4" t="s">
        <v>695</v>
      </c>
      <c r="T515" s="4" t="s">
        <v>848</v>
      </c>
      <c r="U515" s="4" t="s">
        <v>848</v>
      </c>
      <c r="V515" s="4">
        <f t="shared" si="585"/>
        <v>0</v>
      </c>
      <c r="W515" s="4">
        <f t="shared" si="586"/>
        <v>0</v>
      </c>
      <c r="X515" s="4">
        <f t="shared" si="587"/>
        <v>0</v>
      </c>
      <c r="Y515" s="4">
        <f t="shared" si="588"/>
        <v>0</v>
      </c>
      <c r="Z515" s="4">
        <f t="shared" si="589"/>
        <v>1</v>
      </c>
      <c r="AA515" s="4">
        <f t="shared" si="590"/>
        <v>1</v>
      </c>
      <c r="AB515" s="4">
        <f t="shared" si="591"/>
        <v>0</v>
      </c>
      <c r="AC515" s="4">
        <f t="shared" si="592"/>
        <v>0</v>
      </c>
      <c r="AD515" s="8" t="s">
        <v>865</v>
      </c>
      <c r="AE515" s="8" t="s">
        <v>848</v>
      </c>
      <c r="AF515" s="8"/>
      <c r="AG515" s="8"/>
      <c r="AH515" s="8"/>
      <c r="AI515" s="8"/>
    </row>
    <row r="516" spans="2:35" s="2" customFormat="1" ht="15" customHeight="1" x14ac:dyDescent="0.3">
      <c r="B516" s="4" t="s">
        <v>576</v>
      </c>
      <c r="C516" s="4" t="s">
        <v>1530</v>
      </c>
      <c r="D516" s="5" t="s">
        <v>574</v>
      </c>
      <c r="E516" s="5" t="s">
        <v>861</v>
      </c>
      <c r="F516" s="75">
        <f t="shared" si="483"/>
        <v>1</v>
      </c>
      <c r="G516" s="4" t="s">
        <v>119</v>
      </c>
      <c r="H516" s="4" t="s">
        <v>120</v>
      </c>
      <c r="I516" s="4" t="s">
        <v>555</v>
      </c>
      <c r="J516" s="4"/>
      <c r="K516" s="4"/>
      <c r="L516" s="4">
        <v>2017</v>
      </c>
      <c r="M516" s="4" t="s">
        <v>581</v>
      </c>
      <c r="N516" s="4" t="s">
        <v>848</v>
      </c>
      <c r="O516" s="4" t="s">
        <v>848</v>
      </c>
      <c r="P516" s="4" t="s">
        <v>848</v>
      </c>
      <c r="Q516" s="4" t="s">
        <v>848</v>
      </c>
      <c r="R516" s="4" t="s">
        <v>848</v>
      </c>
      <c r="S516" s="4" t="s">
        <v>848</v>
      </c>
      <c r="T516" s="4" t="s">
        <v>848</v>
      </c>
      <c r="U516" s="4" t="s">
        <v>848</v>
      </c>
      <c r="V516" s="4">
        <f t="shared" si="585"/>
        <v>0</v>
      </c>
      <c r="W516" s="4">
        <f t="shared" si="586"/>
        <v>0</v>
      </c>
      <c r="X516" s="4">
        <f t="shared" si="587"/>
        <v>0</v>
      </c>
      <c r="Y516" s="4">
        <f t="shared" si="588"/>
        <v>0</v>
      </c>
      <c r="Z516" s="4">
        <f t="shared" si="589"/>
        <v>0</v>
      </c>
      <c r="AA516" s="4">
        <f t="shared" si="590"/>
        <v>0</v>
      </c>
      <c r="AB516" s="4">
        <f t="shared" si="591"/>
        <v>0</v>
      </c>
      <c r="AC516" s="4">
        <f t="shared" si="592"/>
        <v>0</v>
      </c>
      <c r="AD516" s="8"/>
      <c r="AE516" s="8" t="s">
        <v>848</v>
      </c>
      <c r="AF516" s="8"/>
      <c r="AG516" s="8"/>
      <c r="AH516" s="8"/>
      <c r="AI516" s="8"/>
    </row>
    <row r="517" spans="2:35" s="2" customFormat="1" ht="15" customHeight="1" x14ac:dyDescent="0.3">
      <c r="B517" s="4" t="s">
        <v>1537</v>
      </c>
      <c r="C517" s="4" t="s">
        <v>1530</v>
      </c>
      <c r="D517" s="5" t="s">
        <v>574</v>
      </c>
      <c r="E517" s="5" t="s">
        <v>861</v>
      </c>
      <c r="F517" s="75">
        <f t="shared" ref="F517" si="603">IF(E517="Alive",1,0)</f>
        <v>1</v>
      </c>
      <c r="G517" s="4" t="s">
        <v>119</v>
      </c>
      <c r="H517" s="4" t="s">
        <v>120</v>
      </c>
      <c r="I517" s="4" t="s">
        <v>555</v>
      </c>
      <c r="J517" s="4"/>
      <c r="K517" s="4"/>
      <c r="L517" s="4">
        <v>2014</v>
      </c>
      <c r="M517" s="4" t="s">
        <v>1538</v>
      </c>
      <c r="N517" s="4" t="s">
        <v>848</v>
      </c>
      <c r="O517" s="4" t="s">
        <v>848</v>
      </c>
      <c r="P517" s="4" t="s">
        <v>848</v>
      </c>
      <c r="Q517" s="4" t="s">
        <v>848</v>
      </c>
      <c r="R517" s="4" t="s">
        <v>848</v>
      </c>
      <c r="S517" s="4" t="s">
        <v>848</v>
      </c>
      <c r="T517" s="4" t="s">
        <v>848</v>
      </c>
      <c r="U517" s="4" t="s">
        <v>848</v>
      </c>
      <c r="V517" s="4">
        <f t="shared" ref="V517" si="604">IF(N517="Yes",1,0)</f>
        <v>0</v>
      </c>
      <c r="W517" s="4">
        <f t="shared" ref="W517" si="605">IF(O517="Yes",1,0)</f>
        <v>0</v>
      </c>
      <c r="X517" s="4">
        <f t="shared" ref="X517" si="606">IF(P517="Yes",1,0)</f>
        <v>0</v>
      </c>
      <c r="Y517" s="4">
        <f t="shared" ref="Y517" si="607">IF(Q517="Yes",1,0)</f>
        <v>0</v>
      </c>
      <c r="Z517" s="4">
        <f t="shared" ref="Z517" si="608">IF(R517="Yes",1,0)</f>
        <v>0</v>
      </c>
      <c r="AA517" s="4">
        <f t="shared" ref="AA517" si="609">IF(S517="Yes",1,0)</f>
        <v>0</v>
      </c>
      <c r="AB517" s="4">
        <f t="shared" ref="AB517" si="610">IF(T517="Yes",1,0)</f>
        <v>0</v>
      </c>
      <c r="AC517" s="4">
        <f t="shared" ref="AC517" si="611">IF(U517="Yes",1,0)</f>
        <v>0</v>
      </c>
      <c r="AD517" s="8"/>
      <c r="AE517" s="8" t="s">
        <v>695</v>
      </c>
      <c r="AF517" s="8"/>
      <c r="AG517" s="8"/>
      <c r="AH517" s="8"/>
      <c r="AI517" s="8"/>
    </row>
    <row r="518" spans="2:35" s="2" customFormat="1" ht="15" customHeight="1" x14ac:dyDescent="0.3">
      <c r="B518" s="4" t="s">
        <v>1506</v>
      </c>
      <c r="C518" s="4" t="s">
        <v>1530</v>
      </c>
      <c r="D518" s="5" t="s">
        <v>574</v>
      </c>
      <c r="E518" s="5" t="s">
        <v>861</v>
      </c>
      <c r="F518" s="75">
        <f t="shared" ref="F518" si="612">IF(E518="Alive",1,0)</f>
        <v>1</v>
      </c>
      <c r="G518" s="4" t="s">
        <v>69</v>
      </c>
      <c r="H518" s="4" t="s">
        <v>122</v>
      </c>
      <c r="I518" s="4" t="s">
        <v>555</v>
      </c>
      <c r="J518" s="4"/>
      <c r="K518" s="4"/>
      <c r="L518" s="4"/>
      <c r="M518" s="4" t="s">
        <v>1505</v>
      </c>
      <c r="N518" s="4" t="s">
        <v>695</v>
      </c>
      <c r="O518" s="4" t="s">
        <v>848</v>
      </c>
      <c r="P518" s="4" t="s">
        <v>848</v>
      </c>
      <c r="Q518" s="4" t="s">
        <v>848</v>
      </c>
      <c r="R518" s="4" t="s">
        <v>695</v>
      </c>
      <c r="S518" s="4" t="s">
        <v>848</v>
      </c>
      <c r="T518" s="4" t="s">
        <v>848</v>
      </c>
      <c r="U518" s="4" t="s">
        <v>848</v>
      </c>
      <c r="V518" s="4">
        <f t="shared" ref="V518" si="613">IF(N518="Yes",1,0)</f>
        <v>1</v>
      </c>
      <c r="W518" s="4">
        <f t="shared" ref="W518" si="614">IF(O518="Yes",1,0)</f>
        <v>0</v>
      </c>
      <c r="X518" s="4">
        <f t="shared" ref="X518" si="615">IF(P518="Yes",1,0)</f>
        <v>0</v>
      </c>
      <c r="Y518" s="4">
        <f t="shared" ref="Y518" si="616">IF(Q518="Yes",1,0)</f>
        <v>0</v>
      </c>
      <c r="Z518" s="4">
        <f t="shared" ref="Z518" si="617">IF(R518="Yes",1,0)</f>
        <v>1</v>
      </c>
      <c r="AA518" s="4">
        <f t="shared" ref="AA518" si="618">IF(S518="Yes",1,0)</f>
        <v>0</v>
      </c>
      <c r="AB518" s="4">
        <f t="shared" ref="AB518" si="619">IF(T518="Yes",1,0)</f>
        <v>0</v>
      </c>
      <c r="AC518" s="4">
        <f t="shared" ref="AC518" si="620">IF(U518="Yes",1,0)</f>
        <v>0</v>
      </c>
      <c r="AD518" s="8"/>
      <c r="AE518" s="8" t="s">
        <v>879</v>
      </c>
      <c r="AF518" s="8"/>
      <c r="AG518" s="8"/>
      <c r="AH518" s="8"/>
      <c r="AI518" s="8"/>
    </row>
    <row r="519" spans="2:35" s="2" customFormat="1" ht="15" customHeight="1" x14ac:dyDescent="0.3">
      <c r="B519" s="4" t="s">
        <v>51</v>
      </c>
      <c r="C519" s="11" t="s">
        <v>1529</v>
      </c>
      <c r="D519" s="5" t="s">
        <v>52</v>
      </c>
      <c r="E519" s="5" t="s">
        <v>861</v>
      </c>
      <c r="F519" s="75">
        <f t="shared" si="483"/>
        <v>1</v>
      </c>
      <c r="G519" s="4" t="s">
        <v>69</v>
      </c>
      <c r="H519" s="4" t="s">
        <v>70</v>
      </c>
      <c r="I519" s="11" t="s">
        <v>555</v>
      </c>
      <c r="J519" s="11"/>
      <c r="K519" s="11"/>
      <c r="L519" s="4">
        <v>2011</v>
      </c>
      <c r="M519" s="4" t="s">
        <v>176</v>
      </c>
      <c r="N519" s="4" t="s">
        <v>848</v>
      </c>
      <c r="O519" s="4" t="s">
        <v>848</v>
      </c>
      <c r="P519" s="4" t="s">
        <v>848</v>
      </c>
      <c r="Q519" s="4" t="s">
        <v>848</v>
      </c>
      <c r="R519" s="4" t="s">
        <v>848</v>
      </c>
      <c r="S519" s="4" t="s">
        <v>848</v>
      </c>
      <c r="T519" s="4" t="s">
        <v>848</v>
      </c>
      <c r="U519" s="4" t="s">
        <v>848</v>
      </c>
      <c r="V519" s="4">
        <f t="shared" si="585"/>
        <v>0</v>
      </c>
      <c r="W519" s="4">
        <f t="shared" si="586"/>
        <v>0</v>
      </c>
      <c r="X519" s="4">
        <f t="shared" si="587"/>
        <v>0</v>
      </c>
      <c r="Y519" s="4">
        <f t="shared" si="588"/>
        <v>0</v>
      </c>
      <c r="Z519" s="4">
        <f t="shared" si="589"/>
        <v>0</v>
      </c>
      <c r="AA519" s="4">
        <f t="shared" si="590"/>
        <v>0</v>
      </c>
      <c r="AB519" s="4">
        <f t="shared" si="591"/>
        <v>0</v>
      </c>
      <c r="AC519" s="4">
        <f t="shared" si="592"/>
        <v>0</v>
      </c>
      <c r="AD519" s="8"/>
      <c r="AE519" s="8" t="s">
        <v>848</v>
      </c>
      <c r="AF519" s="8"/>
      <c r="AG519" s="8"/>
      <c r="AH519" s="8"/>
      <c r="AI519" s="8"/>
    </row>
    <row r="520" spans="2:35" s="2" customFormat="1" ht="15" customHeight="1" x14ac:dyDescent="0.3">
      <c r="B520" s="4" t="s">
        <v>706</v>
      </c>
      <c r="C520" s="11" t="s">
        <v>1529</v>
      </c>
      <c r="D520" s="5" t="s">
        <v>52</v>
      </c>
      <c r="E520" s="5" t="s">
        <v>861</v>
      </c>
      <c r="F520" s="75">
        <f t="shared" ref="F520:F559" si="621">IF(E520="Alive",1,0)</f>
        <v>1</v>
      </c>
      <c r="G520" s="4" t="s">
        <v>123</v>
      </c>
      <c r="H520" s="13" t="s">
        <v>1476</v>
      </c>
      <c r="I520" s="11" t="s">
        <v>555</v>
      </c>
      <c r="J520" s="11"/>
      <c r="K520" s="11"/>
      <c r="L520" s="4">
        <v>2008</v>
      </c>
      <c r="M520" s="4" t="s">
        <v>707</v>
      </c>
      <c r="N520" s="4" t="s">
        <v>848</v>
      </c>
      <c r="O520" s="4" t="s">
        <v>848</v>
      </c>
      <c r="P520" s="4" t="s">
        <v>848</v>
      </c>
      <c r="Q520" s="4" t="s">
        <v>848</v>
      </c>
      <c r="R520" s="4" t="s">
        <v>848</v>
      </c>
      <c r="S520" s="4" t="s">
        <v>848</v>
      </c>
      <c r="T520" s="4" t="s">
        <v>848</v>
      </c>
      <c r="U520" s="4" t="s">
        <v>848</v>
      </c>
      <c r="V520" s="4">
        <f t="shared" si="585"/>
        <v>0</v>
      </c>
      <c r="W520" s="4">
        <f t="shared" si="586"/>
        <v>0</v>
      </c>
      <c r="X520" s="4">
        <f t="shared" si="587"/>
        <v>0</v>
      </c>
      <c r="Y520" s="4">
        <f t="shared" si="588"/>
        <v>0</v>
      </c>
      <c r="Z520" s="4">
        <f t="shared" si="589"/>
        <v>0</v>
      </c>
      <c r="AA520" s="4">
        <f t="shared" si="590"/>
        <v>0</v>
      </c>
      <c r="AB520" s="4">
        <f t="shared" si="591"/>
        <v>0</v>
      </c>
      <c r="AC520" s="4">
        <f t="shared" si="592"/>
        <v>0</v>
      </c>
      <c r="AD520" s="8"/>
      <c r="AE520" s="8" t="s">
        <v>848</v>
      </c>
      <c r="AF520" s="8"/>
      <c r="AG520" s="8"/>
      <c r="AH520" s="8"/>
      <c r="AI520" s="8"/>
    </row>
    <row r="521" spans="2:35" s="2" customFormat="1" ht="15" customHeight="1" x14ac:dyDescent="0.3">
      <c r="B521" s="4" t="s">
        <v>1354</v>
      </c>
      <c r="C521" s="11" t="s">
        <v>1529</v>
      </c>
      <c r="D521" s="5" t="s">
        <v>37</v>
      </c>
      <c r="E521" s="5" t="s">
        <v>861</v>
      </c>
      <c r="F521" s="75">
        <f t="shared" si="621"/>
        <v>1</v>
      </c>
      <c r="G521" s="6" t="s">
        <v>69</v>
      </c>
      <c r="H521" s="4" t="s">
        <v>122</v>
      </c>
      <c r="I521" s="11" t="s">
        <v>555</v>
      </c>
      <c r="J521" s="11"/>
      <c r="K521" s="11"/>
      <c r="L521" s="4">
        <v>2017</v>
      </c>
      <c r="M521" s="4" t="s">
        <v>1353</v>
      </c>
      <c r="N521" s="4" t="s">
        <v>695</v>
      </c>
      <c r="O521" s="4" t="s">
        <v>848</v>
      </c>
      <c r="P521" s="4" t="s">
        <v>848</v>
      </c>
      <c r="Q521" s="4" t="s">
        <v>848</v>
      </c>
      <c r="R521" s="4" t="s">
        <v>695</v>
      </c>
      <c r="S521" s="4" t="s">
        <v>695</v>
      </c>
      <c r="T521" s="4" t="s">
        <v>848</v>
      </c>
      <c r="U521" s="4" t="s">
        <v>848</v>
      </c>
      <c r="V521" s="4">
        <f t="shared" si="585"/>
        <v>1</v>
      </c>
      <c r="W521" s="4">
        <f t="shared" si="586"/>
        <v>0</v>
      </c>
      <c r="X521" s="4">
        <f t="shared" si="587"/>
        <v>0</v>
      </c>
      <c r="Y521" s="4">
        <f t="shared" si="588"/>
        <v>0</v>
      </c>
      <c r="Z521" s="4">
        <f t="shared" si="589"/>
        <v>1</v>
      </c>
      <c r="AA521" s="4">
        <f t="shared" si="590"/>
        <v>1</v>
      </c>
      <c r="AB521" s="4">
        <f t="shared" si="591"/>
        <v>0</v>
      </c>
      <c r="AC521" s="4">
        <f t="shared" si="592"/>
        <v>0</v>
      </c>
      <c r="AD521" s="8"/>
      <c r="AE521" s="8" t="s">
        <v>879</v>
      </c>
      <c r="AF521" s="8"/>
      <c r="AG521" s="8"/>
      <c r="AH521" s="8"/>
      <c r="AI521" s="8"/>
    </row>
    <row r="522" spans="2:35" s="2" customFormat="1" ht="15" customHeight="1" x14ac:dyDescent="0.3">
      <c r="B522" s="4" t="s">
        <v>441</v>
      </c>
      <c r="C522" s="11" t="s">
        <v>1529</v>
      </c>
      <c r="D522" s="5" t="s">
        <v>37</v>
      </c>
      <c r="E522" s="5" t="s">
        <v>861</v>
      </c>
      <c r="F522" s="75">
        <f t="shared" si="621"/>
        <v>1</v>
      </c>
      <c r="G522" s="4" t="s">
        <v>142</v>
      </c>
      <c r="H522" s="11" t="s">
        <v>645</v>
      </c>
      <c r="I522" s="11" t="s">
        <v>555</v>
      </c>
      <c r="J522" s="11"/>
      <c r="K522" s="11"/>
      <c r="L522" s="4">
        <v>2017</v>
      </c>
      <c r="M522" s="4" t="s">
        <v>866</v>
      </c>
      <c r="N522" s="4" t="s">
        <v>848</v>
      </c>
      <c r="O522" s="4" t="s">
        <v>848</v>
      </c>
      <c r="P522" s="4" t="s">
        <v>848</v>
      </c>
      <c r="Q522" s="4" t="s">
        <v>848</v>
      </c>
      <c r="R522" s="4" t="s">
        <v>848</v>
      </c>
      <c r="S522" s="4" t="s">
        <v>848</v>
      </c>
      <c r="T522" s="4" t="s">
        <v>848</v>
      </c>
      <c r="U522" s="4" t="s">
        <v>848</v>
      </c>
      <c r="V522" s="4">
        <f t="shared" si="585"/>
        <v>0</v>
      </c>
      <c r="W522" s="4">
        <f t="shared" si="586"/>
        <v>0</v>
      </c>
      <c r="X522" s="4">
        <f t="shared" si="587"/>
        <v>0</v>
      </c>
      <c r="Y522" s="4">
        <f t="shared" si="588"/>
        <v>0</v>
      </c>
      <c r="Z522" s="4">
        <f t="shared" si="589"/>
        <v>0</v>
      </c>
      <c r="AA522" s="4">
        <f t="shared" si="590"/>
        <v>0</v>
      </c>
      <c r="AB522" s="4">
        <f t="shared" si="591"/>
        <v>0</v>
      </c>
      <c r="AC522" s="4">
        <f t="shared" si="592"/>
        <v>0</v>
      </c>
      <c r="AD522" s="8"/>
      <c r="AE522" s="8" t="s">
        <v>848</v>
      </c>
      <c r="AF522" s="8"/>
      <c r="AG522" s="8"/>
      <c r="AH522" s="8"/>
      <c r="AI522" s="8"/>
    </row>
    <row r="523" spans="2:35" s="2" customFormat="1" ht="15" customHeight="1" x14ac:dyDescent="0.3">
      <c r="B523" s="11" t="s">
        <v>1438</v>
      </c>
      <c r="C523" s="11" t="s">
        <v>1529</v>
      </c>
      <c r="D523" s="12" t="s">
        <v>37</v>
      </c>
      <c r="E523" s="12" t="s">
        <v>861</v>
      </c>
      <c r="F523" s="75">
        <f t="shared" si="621"/>
        <v>1</v>
      </c>
      <c r="G523" s="4" t="s">
        <v>142</v>
      </c>
      <c r="H523" s="11" t="s">
        <v>645</v>
      </c>
      <c r="I523" s="11" t="s">
        <v>555</v>
      </c>
      <c r="J523" s="11"/>
      <c r="K523" s="11"/>
      <c r="L523" s="4">
        <v>2018</v>
      </c>
      <c r="M523" s="4" t="s">
        <v>1481</v>
      </c>
      <c r="N523" s="4" t="s">
        <v>848</v>
      </c>
      <c r="O523" s="4" t="s">
        <v>848</v>
      </c>
      <c r="P523" s="4" t="s">
        <v>848</v>
      </c>
      <c r="Q523" s="4" t="s">
        <v>848</v>
      </c>
      <c r="R523" s="4" t="s">
        <v>848</v>
      </c>
      <c r="S523" s="4" t="s">
        <v>848</v>
      </c>
      <c r="T523" s="4" t="s">
        <v>848</v>
      </c>
      <c r="U523" s="4" t="s">
        <v>848</v>
      </c>
      <c r="V523" s="4">
        <f t="shared" ref="V523" si="622">IF(N523="Yes",1,0)</f>
        <v>0</v>
      </c>
      <c r="W523" s="4">
        <f t="shared" ref="W523" si="623">IF(O523="Yes",1,0)</f>
        <v>0</v>
      </c>
      <c r="X523" s="4">
        <f t="shared" ref="X523" si="624">IF(P523="Yes",1,0)</f>
        <v>0</v>
      </c>
      <c r="Y523" s="4">
        <f t="shared" ref="Y523" si="625">IF(Q523="Yes",1,0)</f>
        <v>0</v>
      </c>
      <c r="Z523" s="4">
        <f t="shared" ref="Z523" si="626">IF(R523="Yes",1,0)</f>
        <v>0</v>
      </c>
      <c r="AA523" s="4">
        <f t="shared" ref="AA523" si="627">IF(S523="Yes",1,0)</f>
        <v>0</v>
      </c>
      <c r="AB523" s="4">
        <f t="shared" ref="AB523" si="628">IF(T523="Yes",1,0)</f>
        <v>0</v>
      </c>
      <c r="AC523" s="4">
        <f t="shared" ref="AC523" si="629">IF(U523="Yes",1,0)</f>
        <v>0</v>
      </c>
      <c r="AD523" s="8"/>
      <c r="AE523" s="8" t="s">
        <v>848</v>
      </c>
      <c r="AF523" s="8"/>
      <c r="AG523" s="8"/>
      <c r="AH523" s="8"/>
      <c r="AI523" s="8"/>
    </row>
    <row r="524" spans="2:35" s="2" customFormat="1" ht="15" customHeight="1" x14ac:dyDescent="0.3">
      <c r="B524" s="4" t="s">
        <v>578</v>
      </c>
      <c r="C524" s="11" t="s">
        <v>1529</v>
      </c>
      <c r="D524" s="5" t="s">
        <v>37</v>
      </c>
      <c r="E524" s="5" t="s">
        <v>861</v>
      </c>
      <c r="F524" s="75">
        <f t="shared" si="621"/>
        <v>1</v>
      </c>
      <c r="G524" s="4" t="s">
        <v>19</v>
      </c>
      <c r="H524" s="4" t="s">
        <v>447</v>
      </c>
      <c r="I524" s="11" t="s">
        <v>641</v>
      </c>
      <c r="J524" s="11"/>
      <c r="K524" s="11"/>
      <c r="L524" s="4">
        <v>2016</v>
      </c>
      <c r="M524" s="4" t="s">
        <v>580</v>
      </c>
      <c r="N524" s="4" t="s">
        <v>848</v>
      </c>
      <c r="O524" s="4" t="s">
        <v>848</v>
      </c>
      <c r="P524" s="4" t="s">
        <v>848</v>
      </c>
      <c r="Q524" s="4" t="s">
        <v>848</v>
      </c>
      <c r="R524" s="4" t="s">
        <v>848</v>
      </c>
      <c r="S524" s="4" t="s">
        <v>848</v>
      </c>
      <c r="T524" s="4" t="s">
        <v>848</v>
      </c>
      <c r="U524" s="4" t="s">
        <v>848</v>
      </c>
      <c r="V524" s="4">
        <f t="shared" ref="V524:V559" si="630">IF(N524="Yes",1,0)</f>
        <v>0</v>
      </c>
      <c r="W524" s="4">
        <f t="shared" ref="W524:W559" si="631">IF(O524="Yes",1,0)</f>
        <v>0</v>
      </c>
      <c r="X524" s="4">
        <f t="shared" ref="X524:X559" si="632">IF(P524="Yes",1,0)</f>
        <v>0</v>
      </c>
      <c r="Y524" s="4">
        <f t="shared" ref="Y524:Y559" si="633">IF(Q524="Yes",1,0)</f>
        <v>0</v>
      </c>
      <c r="Z524" s="4">
        <f t="shared" ref="Z524:Z559" si="634">IF(R524="Yes",1,0)</f>
        <v>0</v>
      </c>
      <c r="AA524" s="4">
        <f t="shared" ref="AA524:AA559" si="635">IF(S524="Yes",1,0)</f>
        <v>0</v>
      </c>
      <c r="AB524" s="4">
        <f t="shared" ref="AB524:AB559" si="636">IF(T524="Yes",1,0)</f>
        <v>0</v>
      </c>
      <c r="AC524" s="4">
        <f t="shared" ref="AC524:AC559" si="637">IF(U524="Yes",1,0)</f>
        <v>0</v>
      </c>
      <c r="AD524" s="8"/>
      <c r="AE524" s="8" t="s">
        <v>879</v>
      </c>
      <c r="AF524" s="8"/>
      <c r="AG524" s="8"/>
      <c r="AH524" s="8"/>
      <c r="AI524" s="8"/>
    </row>
    <row r="525" spans="2:35" s="2" customFormat="1" ht="15" customHeight="1" x14ac:dyDescent="0.3">
      <c r="B525" s="4" t="s">
        <v>1500</v>
      </c>
      <c r="C525" s="11" t="s">
        <v>1529</v>
      </c>
      <c r="D525" s="5" t="s">
        <v>37</v>
      </c>
      <c r="E525" s="5" t="s">
        <v>861</v>
      </c>
      <c r="F525" s="75">
        <f t="shared" ref="F525" si="638">IF(E525="Alive",1,0)</f>
        <v>1</v>
      </c>
      <c r="G525" s="4" t="s">
        <v>1115</v>
      </c>
      <c r="H525" s="11" t="s">
        <v>1200</v>
      </c>
      <c r="I525" s="11" t="s">
        <v>1116</v>
      </c>
      <c r="J525" s="11"/>
      <c r="K525" s="11"/>
      <c r="L525" s="4"/>
      <c r="M525" s="4" t="s">
        <v>1501</v>
      </c>
      <c r="N525" s="4" t="s">
        <v>848</v>
      </c>
      <c r="O525" s="4" t="s">
        <v>848</v>
      </c>
      <c r="P525" s="4" t="s">
        <v>848</v>
      </c>
      <c r="Q525" s="4" t="s">
        <v>848</v>
      </c>
      <c r="R525" s="4" t="s">
        <v>848</v>
      </c>
      <c r="S525" s="4" t="s">
        <v>848</v>
      </c>
      <c r="T525" s="4" t="s">
        <v>848</v>
      </c>
      <c r="U525" s="4" t="s">
        <v>848</v>
      </c>
      <c r="V525" s="4">
        <f t="shared" ref="V525" si="639">IF(N525="Yes",1,0)</f>
        <v>0</v>
      </c>
      <c r="W525" s="4">
        <f t="shared" ref="W525" si="640">IF(O525="Yes",1,0)</f>
        <v>0</v>
      </c>
      <c r="X525" s="4">
        <f t="shared" ref="X525" si="641">IF(P525="Yes",1,0)</f>
        <v>0</v>
      </c>
      <c r="Y525" s="4">
        <f t="shared" ref="Y525" si="642">IF(Q525="Yes",1,0)</f>
        <v>0</v>
      </c>
      <c r="Z525" s="4">
        <f t="shared" ref="Z525" si="643">IF(R525="Yes",1,0)</f>
        <v>0</v>
      </c>
      <c r="AA525" s="4">
        <f t="shared" ref="AA525" si="644">IF(S525="Yes",1,0)</f>
        <v>0</v>
      </c>
      <c r="AB525" s="4">
        <f t="shared" ref="AB525" si="645">IF(T525="Yes",1,0)</f>
        <v>0</v>
      </c>
      <c r="AC525" s="4">
        <f t="shared" ref="AC525" si="646">IF(U525="Yes",1,0)</f>
        <v>0</v>
      </c>
      <c r="AD525" s="8"/>
      <c r="AE525" s="8" t="s">
        <v>879</v>
      </c>
      <c r="AF525" s="8"/>
      <c r="AG525" s="8"/>
      <c r="AH525" s="8"/>
      <c r="AI525" s="8"/>
    </row>
    <row r="526" spans="2:35" s="2" customFormat="1" ht="15" customHeight="1" x14ac:dyDescent="0.3">
      <c r="B526" s="4" t="s">
        <v>843</v>
      </c>
      <c r="C526" s="11" t="s">
        <v>1529</v>
      </c>
      <c r="D526" s="5" t="s">
        <v>37</v>
      </c>
      <c r="E526" s="5" t="s">
        <v>861</v>
      </c>
      <c r="F526" s="75">
        <f t="shared" si="621"/>
        <v>1</v>
      </c>
      <c r="G526" s="4" t="s">
        <v>123</v>
      </c>
      <c r="H526" s="13" t="s">
        <v>1476</v>
      </c>
      <c r="I526" s="11" t="s">
        <v>641</v>
      </c>
      <c r="J526" s="11"/>
      <c r="K526" s="11"/>
      <c r="L526" s="4"/>
      <c r="M526" s="4" t="s">
        <v>844</v>
      </c>
      <c r="N526" s="4" t="s">
        <v>848</v>
      </c>
      <c r="O526" s="4" t="s">
        <v>848</v>
      </c>
      <c r="P526" s="4" t="s">
        <v>848</v>
      </c>
      <c r="Q526" s="4" t="s">
        <v>848</v>
      </c>
      <c r="R526" s="4" t="s">
        <v>848</v>
      </c>
      <c r="S526" s="4" t="s">
        <v>848</v>
      </c>
      <c r="T526" s="4" t="s">
        <v>848</v>
      </c>
      <c r="U526" s="4" t="s">
        <v>848</v>
      </c>
      <c r="V526" s="4">
        <f t="shared" si="630"/>
        <v>0</v>
      </c>
      <c r="W526" s="4">
        <f t="shared" si="631"/>
        <v>0</v>
      </c>
      <c r="X526" s="4">
        <f t="shared" si="632"/>
        <v>0</v>
      </c>
      <c r="Y526" s="4">
        <f t="shared" si="633"/>
        <v>0</v>
      </c>
      <c r="Z526" s="4">
        <f t="shared" si="634"/>
        <v>0</v>
      </c>
      <c r="AA526" s="4">
        <f t="shared" si="635"/>
        <v>0</v>
      </c>
      <c r="AB526" s="4">
        <f t="shared" si="636"/>
        <v>0</v>
      </c>
      <c r="AC526" s="4">
        <f t="shared" si="637"/>
        <v>0</v>
      </c>
      <c r="AD526" s="8"/>
      <c r="AE526" s="8" t="s">
        <v>879</v>
      </c>
      <c r="AF526" s="8"/>
      <c r="AG526" s="8"/>
      <c r="AH526" s="8"/>
      <c r="AI526" s="8"/>
    </row>
    <row r="527" spans="2:35" s="2" customFormat="1" ht="15" customHeight="1" x14ac:dyDescent="0.3">
      <c r="B527" s="4" t="s">
        <v>506</v>
      </c>
      <c r="C527" s="11" t="s">
        <v>1529</v>
      </c>
      <c r="D527" s="5" t="s">
        <v>37</v>
      </c>
      <c r="E527" s="5" t="s">
        <v>861</v>
      </c>
      <c r="F527" s="75">
        <f t="shared" si="621"/>
        <v>1</v>
      </c>
      <c r="G527" s="4" t="s">
        <v>1115</v>
      </c>
      <c r="H527" s="11" t="s">
        <v>1200</v>
      </c>
      <c r="I527" s="11" t="s">
        <v>1116</v>
      </c>
      <c r="J527" s="11"/>
      <c r="K527" s="11"/>
      <c r="L527" s="4">
        <v>2015</v>
      </c>
      <c r="M527" s="4" t="s">
        <v>507</v>
      </c>
      <c r="N527" s="4" t="s">
        <v>848</v>
      </c>
      <c r="O527" s="4" t="s">
        <v>848</v>
      </c>
      <c r="P527" s="4" t="s">
        <v>848</v>
      </c>
      <c r="Q527" s="4" t="s">
        <v>848</v>
      </c>
      <c r="R527" s="4" t="s">
        <v>848</v>
      </c>
      <c r="S527" s="4" t="s">
        <v>848</v>
      </c>
      <c r="T527" s="4" t="s">
        <v>848</v>
      </c>
      <c r="U527" s="4" t="s">
        <v>848</v>
      </c>
      <c r="V527" s="4">
        <f t="shared" si="630"/>
        <v>0</v>
      </c>
      <c r="W527" s="4">
        <f t="shared" si="631"/>
        <v>0</v>
      </c>
      <c r="X527" s="4">
        <f t="shared" si="632"/>
        <v>0</v>
      </c>
      <c r="Y527" s="4">
        <f t="shared" si="633"/>
        <v>0</v>
      </c>
      <c r="Z527" s="4">
        <f t="shared" si="634"/>
        <v>0</v>
      </c>
      <c r="AA527" s="4">
        <f t="shared" si="635"/>
        <v>0</v>
      </c>
      <c r="AB527" s="4">
        <f t="shared" si="636"/>
        <v>0</v>
      </c>
      <c r="AC527" s="4">
        <f t="shared" si="637"/>
        <v>0</v>
      </c>
      <c r="AD527" s="8"/>
      <c r="AE527" s="8" t="s">
        <v>879</v>
      </c>
      <c r="AF527" s="8"/>
      <c r="AG527" s="8"/>
      <c r="AH527" s="8"/>
      <c r="AI527" s="8"/>
    </row>
    <row r="528" spans="2:35" s="2" customFormat="1" ht="15" customHeight="1" x14ac:dyDescent="0.3">
      <c r="B528" s="4" t="s">
        <v>504</v>
      </c>
      <c r="C528" s="11" t="s">
        <v>1529</v>
      </c>
      <c r="D528" s="5" t="s">
        <v>37</v>
      </c>
      <c r="E528" s="5" t="s">
        <v>861</v>
      </c>
      <c r="F528" s="75">
        <f t="shared" si="621"/>
        <v>1</v>
      </c>
      <c r="G528" s="4" t="s">
        <v>1115</v>
      </c>
      <c r="H528" s="11" t="s">
        <v>1200</v>
      </c>
      <c r="I528" s="11" t="s">
        <v>1116</v>
      </c>
      <c r="J528" s="11"/>
      <c r="K528" s="11"/>
      <c r="L528" s="4">
        <v>2015</v>
      </c>
      <c r="M528" s="4" t="s">
        <v>505</v>
      </c>
      <c r="N528" s="4" t="s">
        <v>848</v>
      </c>
      <c r="O528" s="4" t="s">
        <v>848</v>
      </c>
      <c r="P528" s="4" t="s">
        <v>848</v>
      </c>
      <c r="Q528" s="4" t="s">
        <v>848</v>
      </c>
      <c r="R528" s="4" t="s">
        <v>848</v>
      </c>
      <c r="S528" s="4" t="s">
        <v>848</v>
      </c>
      <c r="T528" s="4" t="s">
        <v>695</v>
      </c>
      <c r="U528" s="4" t="s">
        <v>848</v>
      </c>
      <c r="V528" s="4">
        <f t="shared" si="630"/>
        <v>0</v>
      </c>
      <c r="W528" s="4">
        <f t="shared" si="631"/>
        <v>0</v>
      </c>
      <c r="X528" s="4">
        <f t="shared" si="632"/>
        <v>0</v>
      </c>
      <c r="Y528" s="4">
        <f t="shared" si="633"/>
        <v>0</v>
      </c>
      <c r="Z528" s="4">
        <f t="shared" si="634"/>
        <v>0</v>
      </c>
      <c r="AA528" s="4">
        <f t="shared" si="635"/>
        <v>0</v>
      </c>
      <c r="AB528" s="4">
        <f t="shared" si="636"/>
        <v>1</v>
      </c>
      <c r="AC528" s="4">
        <f t="shared" si="637"/>
        <v>0</v>
      </c>
      <c r="AD528" s="8"/>
      <c r="AE528" s="8" t="s">
        <v>879</v>
      </c>
      <c r="AF528" s="8"/>
      <c r="AG528" s="8"/>
      <c r="AH528" s="8"/>
      <c r="AI528" s="8"/>
    </row>
    <row r="529" spans="2:35" s="2" customFormat="1" ht="15" customHeight="1" x14ac:dyDescent="0.3">
      <c r="B529" s="4" t="s">
        <v>1495</v>
      </c>
      <c r="C529" s="11" t="s">
        <v>1529</v>
      </c>
      <c r="D529" s="5" t="s">
        <v>37</v>
      </c>
      <c r="E529" s="5" t="s">
        <v>861</v>
      </c>
      <c r="F529" s="75">
        <f t="shared" ref="F529" si="647">IF(E529="Alive",1,0)</f>
        <v>1</v>
      </c>
      <c r="G529" s="4" t="s">
        <v>119</v>
      </c>
      <c r="H529" s="11" t="s">
        <v>1496</v>
      </c>
      <c r="I529" s="11" t="s">
        <v>639</v>
      </c>
      <c r="J529" s="11"/>
      <c r="K529" s="11"/>
      <c r="L529" s="4"/>
      <c r="M529" s="4" t="s">
        <v>1355</v>
      </c>
      <c r="N529" s="4" t="s">
        <v>695</v>
      </c>
      <c r="O529" s="4" t="s">
        <v>848</v>
      </c>
      <c r="P529" s="4" t="s">
        <v>848</v>
      </c>
      <c r="Q529" s="4" t="s">
        <v>848</v>
      </c>
      <c r="R529" s="4" t="s">
        <v>695</v>
      </c>
      <c r="S529" s="4" t="s">
        <v>695</v>
      </c>
      <c r="T529" s="4" t="s">
        <v>848</v>
      </c>
      <c r="U529" s="4" t="s">
        <v>695</v>
      </c>
      <c r="V529" s="4">
        <f t="shared" ref="V529" si="648">IF(N529="Yes",1,0)</f>
        <v>1</v>
      </c>
      <c r="W529" s="4">
        <f t="shared" ref="W529" si="649">IF(O529="Yes",1,0)</f>
        <v>0</v>
      </c>
      <c r="X529" s="4">
        <f t="shared" ref="X529" si="650">IF(P529="Yes",1,0)</f>
        <v>0</v>
      </c>
      <c r="Y529" s="4">
        <f t="shared" ref="Y529" si="651">IF(Q529="Yes",1,0)</f>
        <v>0</v>
      </c>
      <c r="Z529" s="4">
        <f t="shared" ref="Z529" si="652">IF(R529="Yes",1,0)</f>
        <v>1</v>
      </c>
      <c r="AA529" s="4">
        <f t="shared" ref="AA529" si="653">IF(S529="Yes",1,0)</f>
        <v>1</v>
      </c>
      <c r="AB529" s="4">
        <f t="shared" ref="AB529" si="654">IF(T529="Yes",1,0)</f>
        <v>0</v>
      </c>
      <c r="AC529" s="4">
        <f t="shared" ref="AC529" si="655">IF(U529="Yes",1,0)</f>
        <v>1</v>
      </c>
      <c r="AD529" s="8"/>
      <c r="AE529" s="8" t="s">
        <v>879</v>
      </c>
      <c r="AF529" s="8"/>
      <c r="AG529" s="8"/>
      <c r="AH529" s="8"/>
      <c r="AI529" s="8"/>
    </row>
    <row r="530" spans="2:35" s="2" customFormat="1" ht="15" customHeight="1" x14ac:dyDescent="0.3">
      <c r="B530" s="4" t="s">
        <v>841</v>
      </c>
      <c r="C530" s="11" t="s">
        <v>1529</v>
      </c>
      <c r="D530" s="5" t="s">
        <v>37</v>
      </c>
      <c r="E530" s="5" t="s">
        <v>861</v>
      </c>
      <c r="F530" s="75">
        <f t="shared" si="621"/>
        <v>1</v>
      </c>
      <c r="G530" s="4" t="s">
        <v>123</v>
      </c>
      <c r="H530" s="13" t="s">
        <v>1476</v>
      </c>
      <c r="I530" s="4" t="s">
        <v>555</v>
      </c>
      <c r="J530" s="4"/>
      <c r="K530" s="4"/>
      <c r="L530" s="4"/>
      <c r="M530" s="4" t="s">
        <v>842</v>
      </c>
      <c r="N530" s="4" t="s">
        <v>848</v>
      </c>
      <c r="O530" s="4" t="s">
        <v>848</v>
      </c>
      <c r="P530" s="4" t="s">
        <v>848</v>
      </c>
      <c r="Q530" s="4" t="s">
        <v>848</v>
      </c>
      <c r="R530" s="4" t="s">
        <v>848</v>
      </c>
      <c r="S530" s="4" t="s">
        <v>848</v>
      </c>
      <c r="T530" s="4" t="s">
        <v>848</v>
      </c>
      <c r="U530" s="4" t="s">
        <v>848</v>
      </c>
      <c r="V530" s="4">
        <f t="shared" si="630"/>
        <v>0</v>
      </c>
      <c r="W530" s="4">
        <f t="shared" si="631"/>
        <v>0</v>
      </c>
      <c r="X530" s="4">
        <f t="shared" si="632"/>
        <v>0</v>
      </c>
      <c r="Y530" s="4">
        <f t="shared" si="633"/>
        <v>0</v>
      </c>
      <c r="Z530" s="4">
        <f t="shared" si="634"/>
        <v>0</v>
      </c>
      <c r="AA530" s="4">
        <f t="shared" si="635"/>
        <v>0</v>
      </c>
      <c r="AB530" s="4">
        <f t="shared" si="636"/>
        <v>0</v>
      </c>
      <c r="AC530" s="4">
        <f t="shared" si="637"/>
        <v>0</v>
      </c>
      <c r="AD530" s="8"/>
      <c r="AE530" s="8" t="s">
        <v>879</v>
      </c>
      <c r="AF530" s="8"/>
      <c r="AG530" s="8"/>
      <c r="AH530" s="8"/>
      <c r="AI530" s="8"/>
    </row>
    <row r="531" spans="2:35" s="2" customFormat="1" ht="15" customHeight="1" x14ac:dyDescent="0.3">
      <c r="B531" s="4" t="s">
        <v>300</v>
      </c>
      <c r="C531" s="11" t="s">
        <v>1529</v>
      </c>
      <c r="D531" s="5" t="s">
        <v>37</v>
      </c>
      <c r="E531" s="5" t="s">
        <v>861</v>
      </c>
      <c r="F531" s="75">
        <f t="shared" si="621"/>
        <v>1</v>
      </c>
      <c r="G531" s="4" t="s">
        <v>69</v>
      </c>
      <c r="H531" s="4" t="s">
        <v>66</v>
      </c>
      <c r="I531" s="4" t="s">
        <v>555</v>
      </c>
      <c r="J531" s="4"/>
      <c r="K531" s="4"/>
      <c r="L531" s="4">
        <v>2015</v>
      </c>
      <c r="M531" s="4" t="s">
        <v>323</v>
      </c>
      <c r="N531" s="4" t="s">
        <v>848</v>
      </c>
      <c r="O531" s="4" t="s">
        <v>848</v>
      </c>
      <c r="P531" s="4" t="s">
        <v>848</v>
      </c>
      <c r="Q531" s="4" t="s">
        <v>848</v>
      </c>
      <c r="R531" s="4" t="s">
        <v>695</v>
      </c>
      <c r="S531" s="4" t="s">
        <v>848</v>
      </c>
      <c r="T531" s="4" t="s">
        <v>848</v>
      </c>
      <c r="U531" s="4" t="s">
        <v>848</v>
      </c>
      <c r="V531" s="4">
        <f t="shared" si="630"/>
        <v>0</v>
      </c>
      <c r="W531" s="4">
        <f t="shared" si="631"/>
        <v>0</v>
      </c>
      <c r="X531" s="4">
        <f t="shared" si="632"/>
        <v>0</v>
      </c>
      <c r="Y531" s="4">
        <f t="shared" si="633"/>
        <v>0</v>
      </c>
      <c r="Z531" s="4">
        <f t="shared" si="634"/>
        <v>1</v>
      </c>
      <c r="AA531" s="4">
        <f t="shared" si="635"/>
        <v>0</v>
      </c>
      <c r="AB531" s="4">
        <f t="shared" si="636"/>
        <v>0</v>
      </c>
      <c r="AC531" s="4">
        <f t="shared" si="637"/>
        <v>0</v>
      </c>
      <c r="AD531" s="8" t="s">
        <v>867</v>
      </c>
      <c r="AE531" s="8" t="s">
        <v>695</v>
      </c>
      <c r="AF531" s="8"/>
      <c r="AG531" s="8"/>
      <c r="AH531" s="8"/>
      <c r="AI531" s="8"/>
    </row>
    <row r="532" spans="2:35" s="2" customFormat="1" ht="15" customHeight="1" x14ac:dyDescent="0.3">
      <c r="B532" s="4" t="s">
        <v>5</v>
      </c>
      <c r="C532" s="11" t="s">
        <v>1529</v>
      </c>
      <c r="D532" s="5" t="s">
        <v>37</v>
      </c>
      <c r="E532" s="5" t="s">
        <v>861</v>
      </c>
      <c r="F532" s="75">
        <f t="shared" si="621"/>
        <v>1</v>
      </c>
      <c r="G532" s="4" t="s">
        <v>69</v>
      </c>
      <c r="H532" s="4" t="s">
        <v>122</v>
      </c>
      <c r="I532" s="4" t="s">
        <v>641</v>
      </c>
      <c r="J532" s="4"/>
      <c r="K532" s="4"/>
      <c r="L532" s="4">
        <v>2008</v>
      </c>
      <c r="M532" s="4" t="s">
        <v>177</v>
      </c>
      <c r="N532" s="4" t="s">
        <v>695</v>
      </c>
      <c r="O532" s="4" t="s">
        <v>848</v>
      </c>
      <c r="P532" s="4" t="s">
        <v>848</v>
      </c>
      <c r="Q532" s="4" t="s">
        <v>848</v>
      </c>
      <c r="R532" s="4" t="s">
        <v>695</v>
      </c>
      <c r="S532" s="4" t="s">
        <v>848</v>
      </c>
      <c r="T532" s="4" t="s">
        <v>848</v>
      </c>
      <c r="U532" s="4" t="s">
        <v>848</v>
      </c>
      <c r="V532" s="4">
        <f t="shared" si="630"/>
        <v>1</v>
      </c>
      <c r="W532" s="4">
        <f t="shared" si="631"/>
        <v>0</v>
      </c>
      <c r="X532" s="4">
        <f t="shared" si="632"/>
        <v>0</v>
      </c>
      <c r="Y532" s="4">
        <f t="shared" si="633"/>
        <v>0</v>
      </c>
      <c r="Z532" s="4">
        <f t="shared" si="634"/>
        <v>1</v>
      </c>
      <c r="AA532" s="4">
        <f t="shared" si="635"/>
        <v>0</v>
      </c>
      <c r="AB532" s="4">
        <f t="shared" si="636"/>
        <v>0</v>
      </c>
      <c r="AC532" s="4">
        <f t="shared" si="637"/>
        <v>0</v>
      </c>
      <c r="AD532" s="8"/>
      <c r="AE532" s="8" t="s">
        <v>879</v>
      </c>
      <c r="AF532" s="8"/>
      <c r="AG532" s="8"/>
      <c r="AH532" s="8"/>
      <c r="AI532" s="8"/>
    </row>
    <row r="533" spans="2:35" s="2" customFormat="1" ht="15" customHeight="1" x14ac:dyDescent="0.3">
      <c r="B533" s="4" t="s">
        <v>1356</v>
      </c>
      <c r="C533" s="11" t="s">
        <v>1529</v>
      </c>
      <c r="D533" s="5" t="s">
        <v>37</v>
      </c>
      <c r="E533" s="5" t="s">
        <v>861</v>
      </c>
      <c r="F533" s="75">
        <f t="shared" si="621"/>
        <v>1</v>
      </c>
      <c r="G533" s="4" t="s">
        <v>346</v>
      </c>
      <c r="H533" s="4" t="s">
        <v>125</v>
      </c>
      <c r="I533" s="4" t="s">
        <v>1116</v>
      </c>
      <c r="J533" s="4"/>
      <c r="K533" s="4"/>
      <c r="L533" s="4">
        <v>2016</v>
      </c>
      <c r="M533" s="4" t="s">
        <v>1357</v>
      </c>
      <c r="N533" s="4" t="s">
        <v>848</v>
      </c>
      <c r="O533" s="4" t="s">
        <v>848</v>
      </c>
      <c r="P533" s="4" t="s">
        <v>848</v>
      </c>
      <c r="Q533" s="4" t="s">
        <v>848</v>
      </c>
      <c r="R533" s="4" t="s">
        <v>848</v>
      </c>
      <c r="S533" s="4" t="s">
        <v>848</v>
      </c>
      <c r="T533" s="4" t="s">
        <v>848</v>
      </c>
      <c r="U533" s="4" t="s">
        <v>848</v>
      </c>
      <c r="V533" s="4">
        <f t="shared" si="630"/>
        <v>0</v>
      </c>
      <c r="W533" s="4">
        <f t="shared" si="631"/>
        <v>0</v>
      </c>
      <c r="X533" s="4">
        <f t="shared" si="632"/>
        <v>0</v>
      </c>
      <c r="Y533" s="4">
        <f t="shared" si="633"/>
        <v>0</v>
      </c>
      <c r="Z533" s="4">
        <f t="shared" si="634"/>
        <v>0</v>
      </c>
      <c r="AA533" s="4">
        <f t="shared" si="635"/>
        <v>0</v>
      </c>
      <c r="AB533" s="4">
        <f t="shared" si="636"/>
        <v>0</v>
      </c>
      <c r="AC533" s="4">
        <f t="shared" si="637"/>
        <v>0</v>
      </c>
      <c r="AD533" s="8"/>
      <c r="AE533" s="8" t="s">
        <v>695</v>
      </c>
      <c r="AF533" s="8"/>
      <c r="AG533" s="8"/>
      <c r="AH533" s="8"/>
      <c r="AI533" s="8"/>
    </row>
    <row r="534" spans="2:35" s="2" customFormat="1" ht="15" customHeight="1" x14ac:dyDescent="0.3">
      <c r="B534" s="11" t="s">
        <v>1510</v>
      </c>
      <c r="C534" s="11" t="s">
        <v>1529</v>
      </c>
      <c r="D534" s="5" t="s">
        <v>37</v>
      </c>
      <c r="E534" s="5" t="s">
        <v>861</v>
      </c>
      <c r="F534" s="75">
        <f t="shared" si="621"/>
        <v>1</v>
      </c>
      <c r="G534" s="4" t="s">
        <v>69</v>
      </c>
      <c r="H534" s="4" t="s">
        <v>70</v>
      </c>
      <c r="I534" s="4" t="s">
        <v>641</v>
      </c>
      <c r="J534" s="4"/>
      <c r="K534" s="4"/>
      <c r="L534" s="4">
        <v>2015</v>
      </c>
      <c r="M534" s="4" t="s">
        <v>628</v>
      </c>
      <c r="N534" s="4" t="s">
        <v>695</v>
      </c>
      <c r="O534" s="4" t="s">
        <v>695</v>
      </c>
      <c r="P534" s="4" t="s">
        <v>695</v>
      </c>
      <c r="Q534" s="4" t="s">
        <v>848</v>
      </c>
      <c r="R534" s="4" t="s">
        <v>695</v>
      </c>
      <c r="S534" s="4" t="s">
        <v>695</v>
      </c>
      <c r="T534" s="4" t="s">
        <v>848</v>
      </c>
      <c r="U534" s="4" t="s">
        <v>848</v>
      </c>
      <c r="V534" s="4">
        <f t="shared" si="630"/>
        <v>1</v>
      </c>
      <c r="W534" s="4">
        <f t="shared" si="631"/>
        <v>1</v>
      </c>
      <c r="X534" s="4">
        <f t="shared" si="632"/>
        <v>1</v>
      </c>
      <c r="Y534" s="4">
        <f t="shared" si="633"/>
        <v>0</v>
      </c>
      <c r="Z534" s="4">
        <f t="shared" si="634"/>
        <v>1</v>
      </c>
      <c r="AA534" s="4">
        <f t="shared" si="635"/>
        <v>1</v>
      </c>
      <c r="AB534" s="4">
        <f t="shared" si="636"/>
        <v>0</v>
      </c>
      <c r="AC534" s="4">
        <f t="shared" si="637"/>
        <v>0</v>
      </c>
      <c r="AD534" s="8" t="s">
        <v>868</v>
      </c>
      <c r="AE534" s="8" t="s">
        <v>848</v>
      </c>
      <c r="AF534" s="8"/>
      <c r="AG534" s="8"/>
      <c r="AH534" s="8"/>
      <c r="AI534" s="8"/>
    </row>
    <row r="535" spans="2:35" s="2" customFormat="1" ht="15" customHeight="1" x14ac:dyDescent="0.3">
      <c r="B535" s="11" t="s">
        <v>901</v>
      </c>
      <c r="C535" s="11" t="s">
        <v>1529</v>
      </c>
      <c r="D535" s="5" t="s">
        <v>37</v>
      </c>
      <c r="E535" s="5" t="s">
        <v>861</v>
      </c>
      <c r="F535" s="75">
        <f t="shared" si="621"/>
        <v>1</v>
      </c>
      <c r="G535" s="4" t="s">
        <v>69</v>
      </c>
      <c r="H535" s="4" t="s">
        <v>70</v>
      </c>
      <c r="I535" s="4" t="s">
        <v>641</v>
      </c>
      <c r="J535" s="4"/>
      <c r="K535" s="4"/>
      <c r="L535" s="4">
        <v>2017</v>
      </c>
      <c r="M535" s="4" t="s">
        <v>903</v>
      </c>
      <c r="N535" s="4" t="s">
        <v>848</v>
      </c>
      <c r="O535" s="4" t="s">
        <v>695</v>
      </c>
      <c r="P535" s="4" t="s">
        <v>695</v>
      </c>
      <c r="Q535" s="4" t="s">
        <v>848</v>
      </c>
      <c r="R535" s="4" t="s">
        <v>695</v>
      </c>
      <c r="S535" s="4" t="s">
        <v>695</v>
      </c>
      <c r="T535" s="4" t="s">
        <v>848</v>
      </c>
      <c r="U535" s="4" t="s">
        <v>848</v>
      </c>
      <c r="V535" s="4">
        <f t="shared" si="630"/>
        <v>0</v>
      </c>
      <c r="W535" s="4">
        <f t="shared" si="631"/>
        <v>1</v>
      </c>
      <c r="X535" s="4">
        <f t="shared" si="632"/>
        <v>1</v>
      </c>
      <c r="Y535" s="4">
        <f t="shared" si="633"/>
        <v>0</v>
      </c>
      <c r="Z535" s="4">
        <f t="shared" si="634"/>
        <v>1</v>
      </c>
      <c r="AA535" s="4">
        <f t="shared" si="635"/>
        <v>1</v>
      </c>
      <c r="AB535" s="4">
        <f t="shared" si="636"/>
        <v>0</v>
      </c>
      <c r="AC535" s="4">
        <f t="shared" si="637"/>
        <v>0</v>
      </c>
      <c r="AD535" s="8" t="s">
        <v>904</v>
      </c>
      <c r="AE535" s="8" t="s">
        <v>848</v>
      </c>
      <c r="AF535" s="8"/>
      <c r="AG535" s="8"/>
      <c r="AH535" s="8"/>
      <c r="AI535" s="8" t="s">
        <v>902</v>
      </c>
    </row>
    <row r="536" spans="2:35" s="2" customFormat="1" ht="15" customHeight="1" x14ac:dyDescent="0.3">
      <c r="B536" s="4" t="s">
        <v>299</v>
      </c>
      <c r="C536" s="11" t="s">
        <v>1529</v>
      </c>
      <c r="D536" s="5" t="s">
        <v>37</v>
      </c>
      <c r="E536" s="5" t="s">
        <v>861</v>
      </c>
      <c r="F536" s="75">
        <f t="shared" si="621"/>
        <v>1</v>
      </c>
      <c r="G536" s="4" t="s">
        <v>69</v>
      </c>
      <c r="H536" s="4" t="s">
        <v>70</v>
      </c>
      <c r="I536" s="4" t="s">
        <v>555</v>
      </c>
      <c r="J536" s="4"/>
      <c r="K536" s="4"/>
      <c r="L536" s="4">
        <v>2016</v>
      </c>
      <c r="M536" s="4" t="s">
        <v>321</v>
      </c>
      <c r="N536" s="4" t="s">
        <v>848</v>
      </c>
      <c r="O536" s="4" t="s">
        <v>695</v>
      </c>
      <c r="P536" s="4" t="s">
        <v>695</v>
      </c>
      <c r="Q536" s="4" t="s">
        <v>848</v>
      </c>
      <c r="R536" s="4" t="s">
        <v>695</v>
      </c>
      <c r="S536" s="4" t="s">
        <v>695</v>
      </c>
      <c r="T536" s="4" t="s">
        <v>848</v>
      </c>
      <c r="U536" s="4" t="s">
        <v>848</v>
      </c>
      <c r="V536" s="4">
        <f t="shared" si="630"/>
        <v>0</v>
      </c>
      <c r="W536" s="4">
        <f t="shared" si="631"/>
        <v>1</v>
      </c>
      <c r="X536" s="4">
        <f t="shared" si="632"/>
        <v>1</v>
      </c>
      <c r="Y536" s="4">
        <f t="shared" si="633"/>
        <v>0</v>
      </c>
      <c r="Z536" s="4">
        <f t="shared" si="634"/>
        <v>1</v>
      </c>
      <c r="AA536" s="4">
        <f t="shared" si="635"/>
        <v>1</v>
      </c>
      <c r="AB536" s="4">
        <f t="shared" si="636"/>
        <v>0</v>
      </c>
      <c r="AC536" s="4">
        <f t="shared" si="637"/>
        <v>0</v>
      </c>
      <c r="AD536" s="8" t="s">
        <v>869</v>
      </c>
      <c r="AE536" s="8" t="s">
        <v>848</v>
      </c>
      <c r="AF536" s="8"/>
      <c r="AG536" s="8"/>
      <c r="AH536" s="8"/>
      <c r="AI536" s="8" t="s">
        <v>396</v>
      </c>
    </row>
    <row r="537" spans="2:35" s="2" customFormat="1" ht="15" customHeight="1" x14ac:dyDescent="0.3">
      <c r="B537" s="4" t="s">
        <v>1391</v>
      </c>
      <c r="C537" s="11" t="s">
        <v>1529</v>
      </c>
      <c r="D537" s="5" t="s">
        <v>37</v>
      </c>
      <c r="E537" s="5" t="s">
        <v>861</v>
      </c>
      <c r="F537" s="75">
        <f t="shared" si="621"/>
        <v>1</v>
      </c>
      <c r="G537" s="4" t="s">
        <v>288</v>
      </c>
      <c r="H537" s="4" t="s">
        <v>287</v>
      </c>
      <c r="I537" s="4" t="s">
        <v>641</v>
      </c>
      <c r="J537" s="4"/>
      <c r="K537" s="4"/>
      <c r="L537" s="4"/>
      <c r="M537" s="4" t="s">
        <v>1502</v>
      </c>
      <c r="N537" s="4" t="s">
        <v>695</v>
      </c>
      <c r="O537" s="4" t="s">
        <v>848</v>
      </c>
      <c r="P537" s="4" t="s">
        <v>695</v>
      </c>
      <c r="Q537" s="4" t="s">
        <v>848</v>
      </c>
      <c r="R537" s="4" t="s">
        <v>695</v>
      </c>
      <c r="S537" s="4" t="s">
        <v>695</v>
      </c>
      <c r="T537" s="4" t="s">
        <v>848</v>
      </c>
      <c r="U537" s="4" t="s">
        <v>695</v>
      </c>
      <c r="V537" s="4">
        <f t="shared" ref="V537" si="656">IF(N537="Yes",1,0)</f>
        <v>1</v>
      </c>
      <c r="W537" s="4">
        <f t="shared" ref="W537" si="657">IF(O537="Yes",1,0)</f>
        <v>0</v>
      </c>
      <c r="X537" s="4">
        <f t="shared" ref="X537" si="658">IF(P537="Yes",1,0)</f>
        <v>1</v>
      </c>
      <c r="Y537" s="4">
        <f t="shared" ref="Y537" si="659">IF(Q537="Yes",1,0)</f>
        <v>0</v>
      </c>
      <c r="Z537" s="4">
        <f t="shared" ref="Z537" si="660">IF(R537="Yes",1,0)</f>
        <v>1</v>
      </c>
      <c r="AA537" s="4">
        <f t="shared" ref="AA537" si="661">IF(S537="Yes",1,0)</f>
        <v>1</v>
      </c>
      <c r="AB537" s="4">
        <f t="shared" ref="AB537" si="662">IF(T537="Yes",1,0)</f>
        <v>0</v>
      </c>
      <c r="AC537" s="4">
        <f t="shared" ref="AC537" si="663">IF(U537="Yes",1,0)</f>
        <v>1</v>
      </c>
      <c r="AD537" s="8"/>
      <c r="AE537" s="8" t="s">
        <v>695</v>
      </c>
      <c r="AF537" s="8"/>
      <c r="AG537" s="8"/>
      <c r="AH537" s="8"/>
      <c r="AI537" s="8"/>
    </row>
    <row r="538" spans="2:35" s="2" customFormat="1" ht="15" customHeight="1" x14ac:dyDescent="0.3">
      <c r="B538" s="4" t="s">
        <v>1552</v>
      </c>
      <c r="C538" s="11" t="s">
        <v>1530</v>
      </c>
      <c r="D538" s="5" t="s">
        <v>1550</v>
      </c>
      <c r="E538" s="5" t="s">
        <v>861</v>
      </c>
      <c r="F538" s="75">
        <f t="shared" ref="F538" si="664">IF(E538="Alive",1,0)</f>
        <v>1</v>
      </c>
      <c r="G538" s="4" t="s">
        <v>1115</v>
      </c>
      <c r="H538" s="11" t="s">
        <v>1200</v>
      </c>
      <c r="I538" s="4" t="s">
        <v>1116</v>
      </c>
      <c r="J538" s="4"/>
      <c r="K538" s="4"/>
      <c r="L538" s="4"/>
      <c r="M538" s="4" t="s">
        <v>1551</v>
      </c>
      <c r="N538" s="4" t="s">
        <v>848</v>
      </c>
      <c r="O538" s="4" t="s">
        <v>848</v>
      </c>
      <c r="P538" s="4" t="s">
        <v>848</v>
      </c>
      <c r="Q538" s="4" t="s">
        <v>848</v>
      </c>
      <c r="R538" s="4" t="s">
        <v>848</v>
      </c>
      <c r="S538" s="4" t="s">
        <v>848</v>
      </c>
      <c r="T538" s="4" t="s">
        <v>848</v>
      </c>
      <c r="U538" s="4" t="s">
        <v>848</v>
      </c>
      <c r="V538" s="4">
        <f t="shared" ref="V538" si="665">IF(N538="Yes",1,0)</f>
        <v>0</v>
      </c>
      <c r="W538" s="4">
        <f t="shared" ref="W538" si="666">IF(O538="Yes",1,0)</f>
        <v>0</v>
      </c>
      <c r="X538" s="4">
        <f t="shared" ref="X538" si="667">IF(P538="Yes",1,0)</f>
        <v>0</v>
      </c>
      <c r="Y538" s="4">
        <f t="shared" ref="Y538" si="668">IF(Q538="Yes",1,0)</f>
        <v>0</v>
      </c>
      <c r="Z538" s="4">
        <f t="shared" ref="Z538" si="669">IF(R538="Yes",1,0)</f>
        <v>0</v>
      </c>
      <c r="AA538" s="4">
        <f t="shared" ref="AA538" si="670">IF(S538="Yes",1,0)</f>
        <v>0</v>
      </c>
      <c r="AB538" s="4">
        <f t="shared" ref="AB538" si="671">IF(T538="Yes",1,0)</f>
        <v>0</v>
      </c>
      <c r="AC538" s="4">
        <f t="shared" ref="AC538" si="672">IF(U538="Yes",1,0)</f>
        <v>0</v>
      </c>
      <c r="AD538" s="8"/>
      <c r="AE538" s="8" t="s">
        <v>879</v>
      </c>
      <c r="AF538" s="8"/>
      <c r="AG538" s="8"/>
      <c r="AH538" s="8"/>
      <c r="AI538" s="8"/>
    </row>
    <row r="539" spans="2:35" s="2" customFormat="1" ht="15" customHeight="1" x14ac:dyDescent="0.3">
      <c r="B539" s="4" t="s">
        <v>281</v>
      </c>
      <c r="C539" s="11" t="s">
        <v>1529</v>
      </c>
      <c r="D539" s="5" t="s">
        <v>42</v>
      </c>
      <c r="E539" s="5" t="s">
        <v>862</v>
      </c>
      <c r="F539" s="75">
        <f t="shared" si="621"/>
        <v>0</v>
      </c>
      <c r="G539" s="4" t="s">
        <v>69</v>
      </c>
      <c r="H539" s="4" t="s">
        <v>121</v>
      </c>
      <c r="I539" s="4" t="s">
        <v>515</v>
      </c>
      <c r="J539" s="4" t="s">
        <v>940</v>
      </c>
      <c r="K539" s="4"/>
      <c r="L539" s="4">
        <v>2015</v>
      </c>
      <c r="M539" s="4" t="s">
        <v>284</v>
      </c>
      <c r="N539" s="4" t="s">
        <v>848</v>
      </c>
      <c r="O539" s="4" t="s">
        <v>848</v>
      </c>
      <c r="P539" s="4" t="s">
        <v>848</v>
      </c>
      <c r="Q539" s="4" t="s">
        <v>848</v>
      </c>
      <c r="R539" s="4" t="s">
        <v>848</v>
      </c>
      <c r="S539" s="4" t="s">
        <v>848</v>
      </c>
      <c r="T539" s="4" t="s">
        <v>848</v>
      </c>
      <c r="U539" s="4" t="s">
        <v>848</v>
      </c>
      <c r="V539" s="4">
        <f t="shared" si="630"/>
        <v>0</v>
      </c>
      <c r="W539" s="4">
        <f t="shared" si="631"/>
        <v>0</v>
      </c>
      <c r="X539" s="4">
        <f t="shared" si="632"/>
        <v>0</v>
      </c>
      <c r="Y539" s="4">
        <f t="shared" si="633"/>
        <v>0</v>
      </c>
      <c r="Z539" s="4">
        <f t="shared" si="634"/>
        <v>0</v>
      </c>
      <c r="AA539" s="4">
        <f t="shared" si="635"/>
        <v>0</v>
      </c>
      <c r="AB539" s="4">
        <f t="shared" si="636"/>
        <v>0</v>
      </c>
      <c r="AC539" s="4">
        <f t="shared" si="637"/>
        <v>0</v>
      </c>
      <c r="AD539" s="8"/>
      <c r="AE539" s="8" t="s">
        <v>848</v>
      </c>
      <c r="AF539" s="8"/>
      <c r="AG539" s="8"/>
      <c r="AH539" s="8"/>
      <c r="AI539" s="8"/>
    </row>
    <row r="540" spans="2:35" s="2" customFormat="1" ht="15" customHeight="1" x14ac:dyDescent="0.3">
      <c r="B540" s="4" t="s">
        <v>80</v>
      </c>
      <c r="C540" s="11" t="s">
        <v>1529</v>
      </c>
      <c r="D540" s="5" t="s">
        <v>42</v>
      </c>
      <c r="E540" s="5" t="s">
        <v>861</v>
      </c>
      <c r="F540" s="75">
        <f t="shared" si="621"/>
        <v>1</v>
      </c>
      <c r="G540" s="4" t="s">
        <v>69</v>
      </c>
      <c r="H540" s="4" t="s">
        <v>70</v>
      </c>
      <c r="I540" s="4" t="s">
        <v>555</v>
      </c>
      <c r="J540" s="4"/>
      <c r="K540" s="4"/>
      <c r="L540" s="4">
        <v>2015</v>
      </c>
      <c r="M540" s="4" t="s">
        <v>178</v>
      </c>
      <c r="N540" s="4" t="s">
        <v>848</v>
      </c>
      <c r="O540" s="4" t="s">
        <v>695</v>
      </c>
      <c r="P540" s="4" t="s">
        <v>695</v>
      </c>
      <c r="Q540" s="4" t="s">
        <v>848</v>
      </c>
      <c r="R540" s="4" t="s">
        <v>695</v>
      </c>
      <c r="S540" s="4" t="s">
        <v>695</v>
      </c>
      <c r="T540" s="4" t="s">
        <v>848</v>
      </c>
      <c r="U540" s="4" t="s">
        <v>848</v>
      </c>
      <c r="V540" s="4">
        <f t="shared" si="630"/>
        <v>0</v>
      </c>
      <c r="W540" s="4">
        <f t="shared" si="631"/>
        <v>1</v>
      </c>
      <c r="X540" s="4">
        <f t="shared" si="632"/>
        <v>1</v>
      </c>
      <c r="Y540" s="4">
        <f t="shared" si="633"/>
        <v>0</v>
      </c>
      <c r="Z540" s="4">
        <f t="shared" si="634"/>
        <v>1</v>
      </c>
      <c r="AA540" s="4">
        <f t="shared" si="635"/>
        <v>1</v>
      </c>
      <c r="AB540" s="4">
        <f t="shared" si="636"/>
        <v>0</v>
      </c>
      <c r="AC540" s="4">
        <f t="shared" si="637"/>
        <v>0</v>
      </c>
      <c r="AD540" s="8"/>
      <c r="AE540" s="8" t="s">
        <v>848</v>
      </c>
      <c r="AF540" s="8"/>
      <c r="AG540" s="8"/>
      <c r="AH540" s="8"/>
      <c r="AI540" s="8"/>
    </row>
    <row r="541" spans="2:35" s="2" customFormat="1" ht="15" customHeight="1" x14ac:dyDescent="0.3">
      <c r="B541" s="4" t="s">
        <v>1498</v>
      </c>
      <c r="C541" s="11" t="s">
        <v>1529</v>
      </c>
      <c r="D541" s="5" t="s">
        <v>42</v>
      </c>
      <c r="E541" s="5" t="s">
        <v>861</v>
      </c>
      <c r="F541" s="75">
        <f t="shared" ref="F541" si="673">IF(E541="Alive",1,0)</f>
        <v>1</v>
      </c>
      <c r="G541" s="4" t="s">
        <v>69</v>
      </c>
      <c r="H541" s="4" t="s">
        <v>121</v>
      </c>
      <c r="I541" s="4" t="s">
        <v>556</v>
      </c>
      <c r="J541" s="4"/>
      <c r="K541" s="4"/>
      <c r="L541" s="4"/>
      <c r="M541" s="4" t="s">
        <v>1499</v>
      </c>
      <c r="N541" s="4" t="s">
        <v>848</v>
      </c>
      <c r="O541" s="4" t="s">
        <v>848</v>
      </c>
      <c r="P541" s="4" t="s">
        <v>848</v>
      </c>
      <c r="Q541" s="4" t="s">
        <v>848</v>
      </c>
      <c r="R541" s="4" t="s">
        <v>695</v>
      </c>
      <c r="S541" s="4" t="s">
        <v>695</v>
      </c>
      <c r="T541" s="4" t="s">
        <v>848</v>
      </c>
      <c r="U541" s="4" t="s">
        <v>848</v>
      </c>
      <c r="V541" s="4">
        <f t="shared" ref="V541" si="674">IF(N541="Yes",1,0)</f>
        <v>0</v>
      </c>
      <c r="W541" s="4">
        <f t="shared" ref="W541" si="675">IF(O541="Yes",1,0)</f>
        <v>0</v>
      </c>
      <c r="X541" s="4">
        <f t="shared" ref="X541" si="676">IF(P541="Yes",1,0)</f>
        <v>0</v>
      </c>
      <c r="Y541" s="4">
        <f t="shared" ref="Y541" si="677">IF(Q541="Yes",1,0)</f>
        <v>0</v>
      </c>
      <c r="Z541" s="4">
        <f t="shared" ref="Z541" si="678">IF(R541="Yes",1,0)</f>
        <v>1</v>
      </c>
      <c r="AA541" s="4">
        <f t="shared" ref="AA541" si="679">IF(S541="Yes",1,0)</f>
        <v>1</v>
      </c>
      <c r="AB541" s="4">
        <f t="shared" ref="AB541" si="680">IF(T541="Yes",1,0)</f>
        <v>0</v>
      </c>
      <c r="AC541" s="4">
        <f t="shared" ref="AC541" si="681">IF(U541="Yes",1,0)</f>
        <v>0</v>
      </c>
      <c r="AD541" s="8"/>
      <c r="AE541" s="8" t="s">
        <v>879</v>
      </c>
      <c r="AF541" s="8"/>
      <c r="AG541" s="8"/>
      <c r="AH541" s="8"/>
      <c r="AI541" s="8"/>
    </row>
    <row r="542" spans="2:35" s="2" customFormat="1" ht="15" customHeight="1" x14ac:dyDescent="0.3">
      <c r="B542" s="4" t="s">
        <v>183</v>
      </c>
      <c r="C542" s="11" t="s">
        <v>1529</v>
      </c>
      <c r="D542" s="5" t="s">
        <v>42</v>
      </c>
      <c r="E542" s="5" t="s">
        <v>861</v>
      </c>
      <c r="F542" s="75">
        <f t="shared" si="621"/>
        <v>1</v>
      </c>
      <c r="G542" s="4" t="s">
        <v>142</v>
      </c>
      <c r="H542" s="4" t="s">
        <v>143</v>
      </c>
      <c r="I542" s="4" t="s">
        <v>515</v>
      </c>
      <c r="J542" s="4" t="s">
        <v>940</v>
      </c>
      <c r="K542" s="4"/>
      <c r="L542" s="4">
        <v>2016</v>
      </c>
      <c r="M542" s="4" t="s">
        <v>187</v>
      </c>
      <c r="N542" s="4" t="s">
        <v>848</v>
      </c>
      <c r="O542" s="4" t="s">
        <v>848</v>
      </c>
      <c r="P542" s="4" t="s">
        <v>848</v>
      </c>
      <c r="Q542" s="4" t="s">
        <v>848</v>
      </c>
      <c r="R542" s="4" t="s">
        <v>848</v>
      </c>
      <c r="S542" s="4" t="s">
        <v>848</v>
      </c>
      <c r="T542" s="4" t="s">
        <v>848</v>
      </c>
      <c r="U542" s="4" t="s">
        <v>848</v>
      </c>
      <c r="V542" s="4">
        <f t="shared" si="630"/>
        <v>0</v>
      </c>
      <c r="W542" s="4">
        <f t="shared" si="631"/>
        <v>0</v>
      </c>
      <c r="X542" s="4">
        <f t="shared" si="632"/>
        <v>0</v>
      </c>
      <c r="Y542" s="4">
        <f t="shared" si="633"/>
        <v>0</v>
      </c>
      <c r="Z542" s="4">
        <f t="shared" si="634"/>
        <v>0</v>
      </c>
      <c r="AA542" s="4">
        <f t="shared" si="635"/>
        <v>0</v>
      </c>
      <c r="AB542" s="4">
        <f t="shared" si="636"/>
        <v>0</v>
      </c>
      <c r="AC542" s="4">
        <f t="shared" si="637"/>
        <v>0</v>
      </c>
      <c r="AD542" s="8"/>
      <c r="AE542" s="8" t="s">
        <v>848</v>
      </c>
      <c r="AF542" s="8"/>
      <c r="AG542" s="8"/>
      <c r="AH542" s="8"/>
      <c r="AI542" s="8"/>
    </row>
    <row r="543" spans="2:35" s="2" customFormat="1" ht="15" customHeight="1" x14ac:dyDescent="0.3">
      <c r="B543" s="4" t="s">
        <v>303</v>
      </c>
      <c r="C543" s="11" t="s">
        <v>1529</v>
      </c>
      <c r="D543" s="5" t="s">
        <v>42</v>
      </c>
      <c r="E543" s="5" t="s">
        <v>861</v>
      </c>
      <c r="F543" s="75">
        <f t="shared" si="621"/>
        <v>1</v>
      </c>
      <c r="G543" s="4" t="s">
        <v>69</v>
      </c>
      <c r="H543" s="4" t="s">
        <v>70</v>
      </c>
      <c r="I543" s="4" t="s">
        <v>555</v>
      </c>
      <c r="J543" s="4"/>
      <c r="K543" s="4"/>
      <c r="L543" s="4">
        <v>2015</v>
      </c>
      <c r="M543" s="4" t="s">
        <v>324</v>
      </c>
      <c r="N543" s="4" t="s">
        <v>848</v>
      </c>
      <c r="O543" s="4" t="s">
        <v>848</v>
      </c>
      <c r="P543" s="4" t="s">
        <v>848</v>
      </c>
      <c r="Q543" s="4" t="s">
        <v>848</v>
      </c>
      <c r="R543" s="4" t="s">
        <v>695</v>
      </c>
      <c r="S543" s="4" t="s">
        <v>848</v>
      </c>
      <c r="T543" s="4" t="s">
        <v>848</v>
      </c>
      <c r="U543" s="4" t="s">
        <v>848</v>
      </c>
      <c r="V543" s="4">
        <f t="shared" si="630"/>
        <v>0</v>
      </c>
      <c r="W543" s="4">
        <f t="shared" si="631"/>
        <v>0</v>
      </c>
      <c r="X543" s="4">
        <f t="shared" si="632"/>
        <v>0</v>
      </c>
      <c r="Y543" s="4">
        <f t="shared" si="633"/>
        <v>0</v>
      </c>
      <c r="Z543" s="4">
        <f t="shared" si="634"/>
        <v>1</v>
      </c>
      <c r="AA543" s="4">
        <f t="shared" si="635"/>
        <v>0</v>
      </c>
      <c r="AB543" s="4">
        <f t="shared" si="636"/>
        <v>0</v>
      </c>
      <c r="AC543" s="4">
        <f t="shared" si="637"/>
        <v>0</v>
      </c>
      <c r="AD543" s="8"/>
      <c r="AE543" s="8" t="s">
        <v>848</v>
      </c>
      <c r="AF543" s="8"/>
      <c r="AG543" s="8"/>
      <c r="AH543" s="8"/>
      <c r="AI543" s="8"/>
    </row>
    <row r="544" spans="2:35" s="2" customFormat="1" ht="15" customHeight="1" x14ac:dyDescent="0.3">
      <c r="B544" s="4" t="s">
        <v>302</v>
      </c>
      <c r="C544" s="11" t="s">
        <v>1529</v>
      </c>
      <c r="D544" s="5" t="s">
        <v>42</v>
      </c>
      <c r="E544" s="5" t="s">
        <v>861</v>
      </c>
      <c r="F544" s="75">
        <f t="shared" si="621"/>
        <v>1</v>
      </c>
      <c r="G544" s="4" t="s">
        <v>142</v>
      </c>
      <c r="H544" s="4" t="s">
        <v>143</v>
      </c>
      <c r="I544" s="4" t="s">
        <v>515</v>
      </c>
      <c r="J544" s="4" t="s">
        <v>940</v>
      </c>
      <c r="K544" s="4"/>
      <c r="L544" s="4">
        <v>2016</v>
      </c>
      <c r="M544" s="4" t="s">
        <v>325</v>
      </c>
      <c r="N544" s="4" t="s">
        <v>848</v>
      </c>
      <c r="O544" s="4" t="s">
        <v>848</v>
      </c>
      <c r="P544" s="4" t="s">
        <v>848</v>
      </c>
      <c r="Q544" s="4" t="s">
        <v>848</v>
      </c>
      <c r="R544" s="4" t="s">
        <v>848</v>
      </c>
      <c r="S544" s="4" t="s">
        <v>848</v>
      </c>
      <c r="T544" s="4" t="s">
        <v>848</v>
      </c>
      <c r="U544" s="4" t="s">
        <v>848</v>
      </c>
      <c r="V544" s="4">
        <f t="shared" si="630"/>
        <v>0</v>
      </c>
      <c r="W544" s="4">
        <f t="shared" si="631"/>
        <v>0</v>
      </c>
      <c r="X544" s="4">
        <f t="shared" si="632"/>
        <v>0</v>
      </c>
      <c r="Y544" s="4">
        <f t="shared" si="633"/>
        <v>0</v>
      </c>
      <c r="Z544" s="4">
        <f t="shared" si="634"/>
        <v>0</v>
      </c>
      <c r="AA544" s="4">
        <f t="shared" si="635"/>
        <v>0</v>
      </c>
      <c r="AB544" s="4">
        <f t="shared" si="636"/>
        <v>0</v>
      </c>
      <c r="AC544" s="4">
        <f t="shared" si="637"/>
        <v>0</v>
      </c>
      <c r="AD544" s="8"/>
      <c r="AE544" s="8" t="s">
        <v>848</v>
      </c>
      <c r="AF544" s="8"/>
      <c r="AG544" s="8"/>
      <c r="AH544" s="8"/>
      <c r="AI544" s="8"/>
    </row>
    <row r="545" spans="2:35" s="2" customFormat="1" ht="15" customHeight="1" x14ac:dyDescent="0.3">
      <c r="B545" s="4" t="s">
        <v>846</v>
      </c>
      <c r="C545" s="11" t="s">
        <v>1529</v>
      </c>
      <c r="D545" s="5" t="s">
        <v>42</v>
      </c>
      <c r="E545" s="5" t="s">
        <v>861</v>
      </c>
      <c r="F545" s="75">
        <f t="shared" si="621"/>
        <v>1</v>
      </c>
      <c r="G545" s="4" t="s">
        <v>69</v>
      </c>
      <c r="H545" s="4" t="s">
        <v>122</v>
      </c>
      <c r="I545" s="4" t="s">
        <v>515</v>
      </c>
      <c r="J545" s="4" t="s">
        <v>941</v>
      </c>
      <c r="K545" s="4"/>
      <c r="L545" s="4">
        <v>2014</v>
      </c>
      <c r="M545" s="4" t="s">
        <v>179</v>
      </c>
      <c r="N545" s="4" t="s">
        <v>695</v>
      </c>
      <c r="O545" s="4" t="s">
        <v>848</v>
      </c>
      <c r="P545" s="4" t="s">
        <v>848</v>
      </c>
      <c r="Q545" s="4" t="s">
        <v>848</v>
      </c>
      <c r="R545" s="4" t="s">
        <v>848</v>
      </c>
      <c r="S545" s="4" t="s">
        <v>848</v>
      </c>
      <c r="T545" s="4" t="s">
        <v>848</v>
      </c>
      <c r="U545" s="4" t="s">
        <v>848</v>
      </c>
      <c r="V545" s="4">
        <f t="shared" si="630"/>
        <v>1</v>
      </c>
      <c r="W545" s="4">
        <f t="shared" si="631"/>
        <v>0</v>
      </c>
      <c r="X545" s="4">
        <f t="shared" si="632"/>
        <v>0</v>
      </c>
      <c r="Y545" s="4">
        <f t="shared" si="633"/>
        <v>0</v>
      </c>
      <c r="Z545" s="4">
        <f t="shared" si="634"/>
        <v>0</v>
      </c>
      <c r="AA545" s="4">
        <f t="shared" si="635"/>
        <v>0</v>
      </c>
      <c r="AB545" s="4">
        <f t="shared" si="636"/>
        <v>0</v>
      </c>
      <c r="AC545" s="4">
        <f t="shared" si="637"/>
        <v>0</v>
      </c>
      <c r="AD545" s="8" t="s">
        <v>847</v>
      </c>
      <c r="AE545" s="8" t="s">
        <v>695</v>
      </c>
      <c r="AF545" s="8"/>
      <c r="AG545" s="8"/>
      <c r="AH545" s="8"/>
      <c r="AI545" s="8"/>
    </row>
    <row r="546" spans="2:35" s="2" customFormat="1" ht="15" customHeight="1" x14ac:dyDescent="0.3">
      <c r="B546" s="4" t="s">
        <v>633</v>
      </c>
      <c r="C546" s="11" t="s">
        <v>1529</v>
      </c>
      <c r="D546" s="5" t="s">
        <v>42</v>
      </c>
      <c r="E546" s="5" t="s">
        <v>861</v>
      </c>
      <c r="F546" s="75">
        <f t="shared" si="621"/>
        <v>1</v>
      </c>
      <c r="G546" s="4" t="s">
        <v>288</v>
      </c>
      <c r="H546" s="4" t="s">
        <v>67</v>
      </c>
      <c r="I546" s="4" t="s">
        <v>555</v>
      </c>
      <c r="J546" s="4"/>
      <c r="K546" s="4"/>
      <c r="L546" s="4"/>
      <c r="M546" s="4" t="s">
        <v>634</v>
      </c>
      <c r="N546" s="4" t="s">
        <v>695</v>
      </c>
      <c r="O546" s="4" t="s">
        <v>848</v>
      </c>
      <c r="P546" s="4" t="s">
        <v>695</v>
      </c>
      <c r="Q546" s="4" t="s">
        <v>848</v>
      </c>
      <c r="R546" s="4" t="s">
        <v>695</v>
      </c>
      <c r="S546" s="4" t="s">
        <v>695</v>
      </c>
      <c r="T546" s="4" t="s">
        <v>695</v>
      </c>
      <c r="U546" s="4" t="s">
        <v>848</v>
      </c>
      <c r="V546" s="4">
        <f t="shared" si="630"/>
        <v>1</v>
      </c>
      <c r="W546" s="4">
        <f t="shared" si="631"/>
        <v>0</v>
      </c>
      <c r="X546" s="4">
        <f t="shared" si="632"/>
        <v>1</v>
      </c>
      <c r="Y546" s="4">
        <f t="shared" si="633"/>
        <v>0</v>
      </c>
      <c r="Z546" s="4">
        <f t="shared" si="634"/>
        <v>1</v>
      </c>
      <c r="AA546" s="4">
        <f t="shared" si="635"/>
        <v>1</v>
      </c>
      <c r="AB546" s="4">
        <f t="shared" si="636"/>
        <v>1</v>
      </c>
      <c r="AC546" s="4">
        <f t="shared" si="637"/>
        <v>0</v>
      </c>
      <c r="AD546" s="8"/>
      <c r="AE546" s="8" t="s">
        <v>848</v>
      </c>
      <c r="AF546" s="8"/>
      <c r="AG546" s="8"/>
      <c r="AH546" s="8"/>
      <c r="AI546" s="8"/>
    </row>
    <row r="547" spans="2:35" s="2" customFormat="1" ht="15" customHeight="1" x14ac:dyDescent="0.3">
      <c r="B547" s="11" t="s">
        <v>460</v>
      </c>
      <c r="C547" s="11" t="s">
        <v>1529</v>
      </c>
      <c r="D547" s="12" t="s">
        <v>42</v>
      </c>
      <c r="E547" s="5" t="s">
        <v>861</v>
      </c>
      <c r="F547" s="75">
        <f t="shared" si="621"/>
        <v>1</v>
      </c>
      <c r="G547" s="11" t="s">
        <v>123</v>
      </c>
      <c r="H547" s="13" t="s">
        <v>1476</v>
      </c>
      <c r="I547" s="11" t="s">
        <v>555</v>
      </c>
      <c r="J547" s="11"/>
      <c r="K547" s="11"/>
      <c r="L547" s="11">
        <v>2017</v>
      </c>
      <c r="M547" s="11" t="s">
        <v>473</v>
      </c>
      <c r="N547" s="4" t="s">
        <v>848</v>
      </c>
      <c r="O547" s="4" t="s">
        <v>848</v>
      </c>
      <c r="P547" s="4" t="s">
        <v>848</v>
      </c>
      <c r="Q547" s="4" t="s">
        <v>848</v>
      </c>
      <c r="R547" s="4" t="s">
        <v>848</v>
      </c>
      <c r="S547" s="4" t="s">
        <v>848</v>
      </c>
      <c r="T547" s="4" t="s">
        <v>848</v>
      </c>
      <c r="U547" s="4" t="s">
        <v>848</v>
      </c>
      <c r="V547" s="4">
        <f t="shared" si="630"/>
        <v>0</v>
      </c>
      <c r="W547" s="4">
        <f t="shared" si="631"/>
        <v>0</v>
      </c>
      <c r="X547" s="4">
        <f t="shared" si="632"/>
        <v>0</v>
      </c>
      <c r="Y547" s="4">
        <f t="shared" si="633"/>
        <v>0</v>
      </c>
      <c r="Z547" s="4">
        <f t="shared" si="634"/>
        <v>0</v>
      </c>
      <c r="AA547" s="4">
        <f t="shared" si="635"/>
        <v>0</v>
      </c>
      <c r="AB547" s="4">
        <f t="shared" si="636"/>
        <v>0</v>
      </c>
      <c r="AC547" s="4">
        <f t="shared" si="637"/>
        <v>0</v>
      </c>
      <c r="AD547" s="17"/>
      <c r="AE547" s="8" t="s">
        <v>848</v>
      </c>
      <c r="AF547" s="17"/>
      <c r="AG547" s="17"/>
      <c r="AH547" s="17"/>
      <c r="AI547" s="17"/>
    </row>
    <row r="548" spans="2:35" s="2" customFormat="1" ht="15" customHeight="1" x14ac:dyDescent="0.3">
      <c r="B548" s="4" t="s">
        <v>306</v>
      </c>
      <c r="C548" s="11" t="s">
        <v>1529</v>
      </c>
      <c r="D548" s="5" t="s">
        <v>42</v>
      </c>
      <c r="E548" s="5" t="s">
        <v>861</v>
      </c>
      <c r="F548" s="75">
        <f t="shared" si="621"/>
        <v>1</v>
      </c>
      <c r="G548" s="4" t="s">
        <v>123</v>
      </c>
      <c r="H548" s="13" t="s">
        <v>1476</v>
      </c>
      <c r="I548" s="4" t="s">
        <v>515</v>
      </c>
      <c r="J548" s="4" t="s">
        <v>940</v>
      </c>
      <c r="K548" s="4"/>
      <c r="L548" s="4">
        <v>2010</v>
      </c>
      <c r="M548" s="4" t="s">
        <v>322</v>
      </c>
      <c r="N548" s="4" t="s">
        <v>848</v>
      </c>
      <c r="O548" s="4" t="s">
        <v>848</v>
      </c>
      <c r="P548" s="4" t="s">
        <v>848</v>
      </c>
      <c r="Q548" s="4" t="s">
        <v>848</v>
      </c>
      <c r="R548" s="4" t="s">
        <v>848</v>
      </c>
      <c r="S548" s="4" t="s">
        <v>848</v>
      </c>
      <c r="T548" s="4" t="s">
        <v>695</v>
      </c>
      <c r="U548" s="4" t="s">
        <v>848</v>
      </c>
      <c r="V548" s="4">
        <f t="shared" si="630"/>
        <v>0</v>
      </c>
      <c r="W548" s="4">
        <f t="shared" si="631"/>
        <v>0</v>
      </c>
      <c r="X548" s="4">
        <f t="shared" si="632"/>
        <v>0</v>
      </c>
      <c r="Y548" s="4">
        <f t="shared" si="633"/>
        <v>0</v>
      </c>
      <c r="Z548" s="4">
        <f t="shared" si="634"/>
        <v>0</v>
      </c>
      <c r="AA548" s="4">
        <f t="shared" si="635"/>
        <v>0</v>
      </c>
      <c r="AB548" s="4">
        <f t="shared" si="636"/>
        <v>1</v>
      </c>
      <c r="AC548" s="4">
        <f t="shared" si="637"/>
        <v>0</v>
      </c>
      <c r="AD548" s="8"/>
      <c r="AE548" s="8" t="s">
        <v>848</v>
      </c>
      <c r="AF548" s="8"/>
      <c r="AG548" s="8"/>
      <c r="AH548" s="8"/>
      <c r="AI548" s="8"/>
    </row>
    <row r="549" spans="2:35" s="2" customFormat="1" ht="15" customHeight="1" x14ac:dyDescent="0.3">
      <c r="B549" s="4" t="s">
        <v>184</v>
      </c>
      <c r="C549" s="11" t="s">
        <v>1529</v>
      </c>
      <c r="D549" s="5" t="s">
        <v>42</v>
      </c>
      <c r="E549" s="5" t="s">
        <v>861</v>
      </c>
      <c r="F549" s="75">
        <f t="shared" si="621"/>
        <v>1</v>
      </c>
      <c r="G549" s="4" t="s">
        <v>69</v>
      </c>
      <c r="H549" s="4" t="s">
        <v>70</v>
      </c>
      <c r="I549" s="4" t="s">
        <v>555</v>
      </c>
      <c r="J549" s="4"/>
      <c r="K549" s="4"/>
      <c r="L549" s="4">
        <v>2012</v>
      </c>
      <c r="M549" s="4" t="s">
        <v>189</v>
      </c>
      <c r="N549" s="4" t="s">
        <v>848</v>
      </c>
      <c r="O549" s="4" t="s">
        <v>848</v>
      </c>
      <c r="P549" s="4" t="s">
        <v>848</v>
      </c>
      <c r="Q549" s="4" t="s">
        <v>848</v>
      </c>
      <c r="R549" s="4" t="s">
        <v>695</v>
      </c>
      <c r="S549" s="4" t="s">
        <v>695</v>
      </c>
      <c r="T549" s="4" t="s">
        <v>848</v>
      </c>
      <c r="U549" s="4" t="s">
        <v>848</v>
      </c>
      <c r="V549" s="4">
        <f t="shared" si="630"/>
        <v>0</v>
      </c>
      <c r="W549" s="4">
        <f t="shared" si="631"/>
        <v>0</v>
      </c>
      <c r="X549" s="4">
        <f t="shared" si="632"/>
        <v>0</v>
      </c>
      <c r="Y549" s="4">
        <f t="shared" si="633"/>
        <v>0</v>
      </c>
      <c r="Z549" s="4">
        <f t="shared" si="634"/>
        <v>1</v>
      </c>
      <c r="AA549" s="4">
        <f t="shared" si="635"/>
        <v>1</v>
      </c>
      <c r="AB549" s="4">
        <f t="shared" si="636"/>
        <v>0</v>
      </c>
      <c r="AC549" s="4">
        <f t="shared" si="637"/>
        <v>0</v>
      </c>
      <c r="AD549" s="8"/>
      <c r="AE549" s="8" t="s">
        <v>848</v>
      </c>
      <c r="AF549" s="8"/>
      <c r="AG549" s="8"/>
      <c r="AH549" s="8"/>
      <c r="AI549" s="8"/>
    </row>
    <row r="550" spans="2:35" s="2" customFormat="1" ht="15" customHeight="1" x14ac:dyDescent="0.3">
      <c r="B550" s="11" t="s">
        <v>635</v>
      </c>
      <c r="C550" s="11" t="s">
        <v>1529</v>
      </c>
      <c r="D550" s="12" t="s">
        <v>42</v>
      </c>
      <c r="E550" s="5" t="s">
        <v>861</v>
      </c>
      <c r="F550" s="75">
        <f t="shared" si="621"/>
        <v>1</v>
      </c>
      <c r="G550" s="4" t="s">
        <v>142</v>
      </c>
      <c r="H550" s="4" t="s">
        <v>143</v>
      </c>
      <c r="I550" s="4" t="s">
        <v>515</v>
      </c>
      <c r="J550" s="4" t="s">
        <v>940</v>
      </c>
      <c r="K550" s="4"/>
      <c r="L550" s="4"/>
      <c r="M550" s="4" t="s">
        <v>636</v>
      </c>
      <c r="N550" s="4" t="s">
        <v>848</v>
      </c>
      <c r="O550" s="4" t="s">
        <v>848</v>
      </c>
      <c r="P550" s="4" t="s">
        <v>848</v>
      </c>
      <c r="Q550" s="4" t="s">
        <v>848</v>
      </c>
      <c r="R550" s="4" t="s">
        <v>848</v>
      </c>
      <c r="S550" s="4" t="s">
        <v>848</v>
      </c>
      <c r="T550" s="4" t="s">
        <v>848</v>
      </c>
      <c r="U550" s="4" t="s">
        <v>848</v>
      </c>
      <c r="V550" s="4">
        <f t="shared" si="630"/>
        <v>0</v>
      </c>
      <c r="W550" s="4">
        <f t="shared" si="631"/>
        <v>0</v>
      </c>
      <c r="X550" s="4">
        <f t="shared" si="632"/>
        <v>0</v>
      </c>
      <c r="Y550" s="4">
        <f t="shared" si="633"/>
        <v>0</v>
      </c>
      <c r="Z550" s="4">
        <f t="shared" si="634"/>
        <v>0</v>
      </c>
      <c r="AA550" s="4">
        <f t="shared" si="635"/>
        <v>0</v>
      </c>
      <c r="AB550" s="4">
        <f t="shared" si="636"/>
        <v>0</v>
      </c>
      <c r="AC550" s="4">
        <f t="shared" si="637"/>
        <v>0</v>
      </c>
      <c r="AD550" s="8"/>
      <c r="AE550" s="8" t="s">
        <v>848</v>
      </c>
      <c r="AF550" s="8"/>
      <c r="AG550" s="8"/>
      <c r="AH550" s="8"/>
      <c r="AI550" s="8"/>
    </row>
    <row r="551" spans="2:35" s="2" customFormat="1" ht="15" customHeight="1" x14ac:dyDescent="0.3">
      <c r="B551" s="4" t="s">
        <v>185</v>
      </c>
      <c r="C551" s="11" t="s">
        <v>1529</v>
      </c>
      <c r="D551" s="5" t="s">
        <v>42</v>
      </c>
      <c r="E551" s="5" t="s">
        <v>861</v>
      </c>
      <c r="F551" s="75">
        <f t="shared" si="621"/>
        <v>1</v>
      </c>
      <c r="G551" s="4" t="s">
        <v>69</v>
      </c>
      <c r="H551" s="4" t="s">
        <v>70</v>
      </c>
      <c r="I551" s="4" t="s">
        <v>555</v>
      </c>
      <c r="J551" s="4"/>
      <c r="K551" s="4"/>
      <c r="L551" s="4">
        <v>2015</v>
      </c>
      <c r="M551" s="4" t="s">
        <v>188</v>
      </c>
      <c r="N551" s="4" t="s">
        <v>695</v>
      </c>
      <c r="O551" s="4" t="s">
        <v>848</v>
      </c>
      <c r="P551" s="4" t="s">
        <v>848</v>
      </c>
      <c r="Q551" s="4" t="s">
        <v>848</v>
      </c>
      <c r="R551" s="4" t="s">
        <v>695</v>
      </c>
      <c r="S551" s="4" t="s">
        <v>695</v>
      </c>
      <c r="T551" s="4" t="s">
        <v>695</v>
      </c>
      <c r="U551" s="4" t="s">
        <v>848</v>
      </c>
      <c r="V551" s="4">
        <f t="shared" si="630"/>
        <v>1</v>
      </c>
      <c r="W551" s="4">
        <f t="shared" si="631"/>
        <v>0</v>
      </c>
      <c r="X551" s="4">
        <f t="shared" si="632"/>
        <v>0</v>
      </c>
      <c r="Y551" s="4">
        <f t="shared" si="633"/>
        <v>0</v>
      </c>
      <c r="Z551" s="4">
        <f t="shared" si="634"/>
        <v>1</v>
      </c>
      <c r="AA551" s="4">
        <f t="shared" si="635"/>
        <v>1</v>
      </c>
      <c r="AB551" s="4">
        <f t="shared" si="636"/>
        <v>1</v>
      </c>
      <c r="AC551" s="4">
        <f t="shared" si="637"/>
        <v>0</v>
      </c>
      <c r="AD551" s="8"/>
      <c r="AE551" s="8" t="s">
        <v>848</v>
      </c>
      <c r="AF551" s="8"/>
      <c r="AG551" s="8"/>
      <c r="AH551" s="8"/>
      <c r="AI551" s="8"/>
    </row>
    <row r="552" spans="2:35" s="2" customFormat="1" ht="15" customHeight="1" x14ac:dyDescent="0.3">
      <c r="B552" s="4" t="s">
        <v>186</v>
      </c>
      <c r="C552" s="11" t="s">
        <v>1529</v>
      </c>
      <c r="D552" s="5" t="s">
        <v>42</v>
      </c>
      <c r="E552" s="5" t="s">
        <v>861</v>
      </c>
      <c r="F552" s="75">
        <f t="shared" si="621"/>
        <v>1</v>
      </c>
      <c r="G552" s="4" t="s">
        <v>142</v>
      </c>
      <c r="H552" s="4" t="s">
        <v>143</v>
      </c>
      <c r="I552" s="4" t="s">
        <v>515</v>
      </c>
      <c r="J552" s="4" t="s">
        <v>940</v>
      </c>
      <c r="K552" s="4"/>
      <c r="L552" s="4">
        <v>2012</v>
      </c>
      <c r="M552" s="4" t="s">
        <v>180</v>
      </c>
      <c r="N552" s="4" t="s">
        <v>848</v>
      </c>
      <c r="O552" s="4" t="s">
        <v>848</v>
      </c>
      <c r="P552" s="4" t="s">
        <v>848</v>
      </c>
      <c r="Q552" s="4" t="s">
        <v>848</v>
      </c>
      <c r="R552" s="4" t="s">
        <v>848</v>
      </c>
      <c r="S552" s="4" t="s">
        <v>848</v>
      </c>
      <c r="T552" s="4" t="s">
        <v>695</v>
      </c>
      <c r="U552" s="4" t="s">
        <v>848</v>
      </c>
      <c r="V552" s="4">
        <f t="shared" si="630"/>
        <v>0</v>
      </c>
      <c r="W552" s="4">
        <f t="shared" si="631"/>
        <v>0</v>
      </c>
      <c r="X552" s="4">
        <f t="shared" si="632"/>
        <v>0</v>
      </c>
      <c r="Y552" s="4">
        <f t="shared" si="633"/>
        <v>0</v>
      </c>
      <c r="Z552" s="4">
        <f t="shared" si="634"/>
        <v>0</v>
      </c>
      <c r="AA552" s="4">
        <f t="shared" si="635"/>
        <v>0</v>
      </c>
      <c r="AB552" s="4">
        <f t="shared" si="636"/>
        <v>1</v>
      </c>
      <c r="AC552" s="4">
        <f t="shared" si="637"/>
        <v>0</v>
      </c>
      <c r="AD552" s="8" t="s">
        <v>863</v>
      </c>
      <c r="AE552" s="8" t="s">
        <v>848</v>
      </c>
      <c r="AF552" s="8"/>
      <c r="AG552" s="8"/>
      <c r="AH552" s="8"/>
      <c r="AI552" s="8"/>
    </row>
    <row r="553" spans="2:35" s="2" customFormat="1" ht="15" customHeight="1" x14ac:dyDescent="0.3">
      <c r="B553" s="4" t="s">
        <v>282</v>
      </c>
      <c r="C553" s="11" t="s">
        <v>1529</v>
      </c>
      <c r="D553" s="5" t="s">
        <v>42</v>
      </c>
      <c r="E553" s="5" t="s">
        <v>861</v>
      </c>
      <c r="F553" s="75">
        <f t="shared" si="621"/>
        <v>1</v>
      </c>
      <c r="G553" s="4" t="s">
        <v>123</v>
      </c>
      <c r="H553" s="13" t="s">
        <v>1476</v>
      </c>
      <c r="I553" s="4" t="s">
        <v>556</v>
      </c>
      <c r="J553" s="4"/>
      <c r="K553" s="4"/>
      <c r="L553" s="4">
        <v>2014</v>
      </c>
      <c r="M553" s="4" t="s">
        <v>285</v>
      </c>
      <c r="N553" s="4" t="s">
        <v>848</v>
      </c>
      <c r="O553" s="4" t="s">
        <v>848</v>
      </c>
      <c r="P553" s="4" t="s">
        <v>848</v>
      </c>
      <c r="Q553" s="4" t="s">
        <v>848</v>
      </c>
      <c r="R553" s="4" t="s">
        <v>848</v>
      </c>
      <c r="S553" s="4" t="s">
        <v>848</v>
      </c>
      <c r="T553" s="4" t="s">
        <v>848</v>
      </c>
      <c r="U553" s="4" t="s">
        <v>848</v>
      </c>
      <c r="V553" s="4">
        <f t="shared" si="630"/>
        <v>0</v>
      </c>
      <c r="W553" s="4">
        <f t="shared" si="631"/>
        <v>0</v>
      </c>
      <c r="X553" s="4">
        <f t="shared" si="632"/>
        <v>0</v>
      </c>
      <c r="Y553" s="4">
        <f t="shared" si="633"/>
        <v>0</v>
      </c>
      <c r="Z553" s="4">
        <f t="shared" si="634"/>
        <v>0</v>
      </c>
      <c r="AA553" s="4">
        <f t="shared" si="635"/>
        <v>0</v>
      </c>
      <c r="AB553" s="4">
        <f t="shared" si="636"/>
        <v>0</v>
      </c>
      <c r="AC553" s="4">
        <f t="shared" si="637"/>
        <v>0</v>
      </c>
      <c r="AD553" s="8"/>
      <c r="AE553" s="8" t="s">
        <v>848</v>
      </c>
      <c r="AF553" s="8"/>
      <c r="AG553" s="8"/>
      <c r="AH553" s="8"/>
      <c r="AI553" s="8"/>
    </row>
    <row r="554" spans="2:35" s="2" customFormat="1" ht="15" customHeight="1" x14ac:dyDescent="0.3">
      <c r="B554" s="4" t="s">
        <v>283</v>
      </c>
      <c r="C554" s="11" t="s">
        <v>1529</v>
      </c>
      <c r="D554" s="5" t="s">
        <v>42</v>
      </c>
      <c r="E554" s="5" t="s">
        <v>861</v>
      </c>
      <c r="F554" s="75">
        <f t="shared" si="621"/>
        <v>1</v>
      </c>
      <c r="G554" s="4" t="s">
        <v>123</v>
      </c>
      <c r="H554" s="13" t="s">
        <v>1476</v>
      </c>
      <c r="I554" s="4" t="s">
        <v>515</v>
      </c>
      <c r="J554" s="4" t="s">
        <v>940</v>
      </c>
      <c r="K554" s="4"/>
      <c r="L554" s="4">
        <v>2015</v>
      </c>
      <c r="M554" s="4" t="s">
        <v>286</v>
      </c>
      <c r="N554" s="4" t="s">
        <v>848</v>
      </c>
      <c r="O554" s="4" t="s">
        <v>848</v>
      </c>
      <c r="P554" s="4" t="s">
        <v>848</v>
      </c>
      <c r="Q554" s="4" t="s">
        <v>848</v>
      </c>
      <c r="R554" s="4" t="s">
        <v>848</v>
      </c>
      <c r="S554" s="4" t="s">
        <v>848</v>
      </c>
      <c r="T554" s="4" t="s">
        <v>695</v>
      </c>
      <c r="U554" s="4" t="s">
        <v>848</v>
      </c>
      <c r="V554" s="4">
        <f t="shared" si="630"/>
        <v>0</v>
      </c>
      <c r="W554" s="4">
        <f t="shared" si="631"/>
        <v>0</v>
      </c>
      <c r="X554" s="4">
        <f t="shared" si="632"/>
        <v>0</v>
      </c>
      <c r="Y554" s="4">
        <f t="shared" si="633"/>
        <v>0</v>
      </c>
      <c r="Z554" s="4">
        <f t="shared" si="634"/>
        <v>0</v>
      </c>
      <c r="AA554" s="4">
        <f t="shared" si="635"/>
        <v>0</v>
      </c>
      <c r="AB554" s="4">
        <f t="shared" si="636"/>
        <v>1</v>
      </c>
      <c r="AC554" s="4">
        <f t="shared" si="637"/>
        <v>0</v>
      </c>
      <c r="AD554" s="8"/>
      <c r="AE554" s="8" t="s">
        <v>848</v>
      </c>
      <c r="AF554" s="8"/>
      <c r="AG554" s="8"/>
      <c r="AH554" s="8"/>
      <c r="AI554" s="8"/>
    </row>
    <row r="555" spans="2:35" s="2" customFormat="1" ht="15" customHeight="1" x14ac:dyDescent="0.3">
      <c r="B555" s="11" t="s">
        <v>626</v>
      </c>
      <c r="C555" s="11" t="s">
        <v>1529</v>
      </c>
      <c r="D555" s="5" t="s">
        <v>42</v>
      </c>
      <c r="E555" s="5" t="s">
        <v>861</v>
      </c>
      <c r="F555" s="75">
        <f t="shared" si="621"/>
        <v>1</v>
      </c>
      <c r="G555" s="4" t="s">
        <v>19</v>
      </c>
      <c r="H555" s="4" t="s">
        <v>48</v>
      </c>
      <c r="I555" s="4" t="s">
        <v>556</v>
      </c>
      <c r="J555" s="4"/>
      <c r="K555" s="4"/>
      <c r="L555" s="4">
        <v>2017</v>
      </c>
      <c r="M555" s="4"/>
      <c r="N555" s="4" t="s">
        <v>848</v>
      </c>
      <c r="O555" s="4" t="s">
        <v>848</v>
      </c>
      <c r="P555" s="4" t="s">
        <v>848</v>
      </c>
      <c r="Q555" s="4" t="s">
        <v>848</v>
      </c>
      <c r="R555" s="4" t="s">
        <v>848</v>
      </c>
      <c r="S555" s="4" t="s">
        <v>848</v>
      </c>
      <c r="T555" s="4" t="s">
        <v>695</v>
      </c>
      <c r="U555" s="4" t="s">
        <v>848</v>
      </c>
      <c r="V555" s="4">
        <f t="shared" si="630"/>
        <v>0</v>
      </c>
      <c r="W555" s="4">
        <f t="shared" si="631"/>
        <v>0</v>
      </c>
      <c r="X555" s="4">
        <f t="shared" si="632"/>
        <v>0</v>
      </c>
      <c r="Y555" s="4">
        <f t="shared" si="633"/>
        <v>0</v>
      </c>
      <c r="Z555" s="4">
        <f t="shared" si="634"/>
        <v>0</v>
      </c>
      <c r="AA555" s="4">
        <f t="shared" si="635"/>
        <v>0</v>
      </c>
      <c r="AB555" s="4">
        <f t="shared" si="636"/>
        <v>1</v>
      </c>
      <c r="AC555" s="4">
        <f t="shared" si="637"/>
        <v>0</v>
      </c>
      <c r="AD555" s="8" t="s">
        <v>864</v>
      </c>
      <c r="AE555" s="8" t="s">
        <v>848</v>
      </c>
      <c r="AF555" s="8"/>
      <c r="AG555" s="8"/>
      <c r="AH555" s="8"/>
      <c r="AI555" s="8"/>
    </row>
    <row r="556" spans="2:35" s="2" customFormat="1" ht="15" customHeight="1" x14ac:dyDescent="0.3">
      <c r="B556" s="4" t="s">
        <v>301</v>
      </c>
      <c r="C556" s="11" t="s">
        <v>1529</v>
      </c>
      <c r="D556" s="5" t="s">
        <v>42</v>
      </c>
      <c r="E556" s="5" t="s">
        <v>861</v>
      </c>
      <c r="F556" s="75">
        <f t="shared" si="621"/>
        <v>1</v>
      </c>
      <c r="G556" s="4" t="s">
        <v>142</v>
      </c>
      <c r="H556" s="4" t="s">
        <v>144</v>
      </c>
      <c r="I556" s="4" t="s">
        <v>555</v>
      </c>
      <c r="J556" s="4"/>
      <c r="K556" s="4"/>
      <c r="L556" s="4">
        <v>2016</v>
      </c>
      <c r="M556" s="4" t="s">
        <v>326</v>
      </c>
      <c r="N556" s="4" t="s">
        <v>848</v>
      </c>
      <c r="O556" s="4" t="s">
        <v>848</v>
      </c>
      <c r="P556" s="4" t="s">
        <v>848</v>
      </c>
      <c r="Q556" s="4" t="s">
        <v>848</v>
      </c>
      <c r="R556" s="4" t="s">
        <v>848</v>
      </c>
      <c r="S556" s="4" t="s">
        <v>848</v>
      </c>
      <c r="T556" s="4" t="s">
        <v>695</v>
      </c>
      <c r="U556" s="4" t="s">
        <v>848</v>
      </c>
      <c r="V556" s="4">
        <f t="shared" si="630"/>
        <v>0</v>
      </c>
      <c r="W556" s="4">
        <f t="shared" si="631"/>
        <v>0</v>
      </c>
      <c r="X556" s="4">
        <f t="shared" si="632"/>
        <v>0</v>
      </c>
      <c r="Y556" s="4">
        <f t="shared" si="633"/>
        <v>0</v>
      </c>
      <c r="Z556" s="4">
        <f t="shared" si="634"/>
        <v>0</v>
      </c>
      <c r="AA556" s="4">
        <f t="shared" si="635"/>
        <v>0</v>
      </c>
      <c r="AB556" s="4">
        <f t="shared" si="636"/>
        <v>1</v>
      </c>
      <c r="AC556" s="4">
        <f t="shared" si="637"/>
        <v>0</v>
      </c>
      <c r="AD556" s="8"/>
      <c r="AE556" s="8" t="s">
        <v>848</v>
      </c>
      <c r="AF556" s="8"/>
      <c r="AG556" s="8"/>
      <c r="AH556" s="8"/>
      <c r="AI556" s="8"/>
    </row>
    <row r="557" spans="2:35" s="2" customFormat="1" ht="15" customHeight="1" x14ac:dyDescent="0.3">
      <c r="B557" s="4" t="s">
        <v>605</v>
      </c>
      <c r="C557" s="11" t="s">
        <v>1529</v>
      </c>
      <c r="D557" s="5" t="s">
        <v>42</v>
      </c>
      <c r="E557" s="5" t="s">
        <v>861</v>
      </c>
      <c r="F557" s="75">
        <f t="shared" si="621"/>
        <v>1</v>
      </c>
      <c r="G557" s="4" t="s">
        <v>142</v>
      </c>
      <c r="H557" s="4" t="s">
        <v>144</v>
      </c>
      <c r="I557" s="4" t="s">
        <v>515</v>
      </c>
      <c r="J557" s="4" t="s">
        <v>940</v>
      </c>
      <c r="K557" s="4"/>
      <c r="L557" s="4">
        <v>2016</v>
      </c>
      <c r="M557" s="4" t="s">
        <v>610</v>
      </c>
      <c r="N557" s="4" t="s">
        <v>848</v>
      </c>
      <c r="O557" s="4" t="s">
        <v>848</v>
      </c>
      <c r="P557" s="4" t="s">
        <v>848</v>
      </c>
      <c r="Q557" s="4" t="s">
        <v>848</v>
      </c>
      <c r="R557" s="4" t="s">
        <v>848</v>
      </c>
      <c r="S557" s="4" t="s">
        <v>848</v>
      </c>
      <c r="T557" s="4" t="s">
        <v>695</v>
      </c>
      <c r="U557" s="4" t="s">
        <v>848</v>
      </c>
      <c r="V557" s="4">
        <f t="shared" si="630"/>
        <v>0</v>
      </c>
      <c r="W557" s="4">
        <f t="shared" si="631"/>
        <v>0</v>
      </c>
      <c r="X557" s="4">
        <f t="shared" si="632"/>
        <v>0</v>
      </c>
      <c r="Y557" s="4">
        <f t="shared" si="633"/>
        <v>0</v>
      </c>
      <c r="Z557" s="4">
        <f t="shared" si="634"/>
        <v>0</v>
      </c>
      <c r="AA557" s="4">
        <f t="shared" si="635"/>
        <v>0</v>
      </c>
      <c r="AB557" s="4">
        <f t="shared" si="636"/>
        <v>1</v>
      </c>
      <c r="AC557" s="4">
        <f t="shared" si="637"/>
        <v>0</v>
      </c>
      <c r="AD557" s="8"/>
      <c r="AE557" s="8" t="s">
        <v>848</v>
      </c>
      <c r="AF557" s="8"/>
      <c r="AG557" s="8"/>
      <c r="AH557" s="8"/>
      <c r="AI557" s="8"/>
    </row>
    <row r="558" spans="2:35" s="2" customFormat="1" ht="15" customHeight="1" x14ac:dyDescent="0.3">
      <c r="B558" s="11" t="s">
        <v>637</v>
      </c>
      <c r="C558" s="11" t="s">
        <v>1529</v>
      </c>
      <c r="D558" s="5" t="s">
        <v>42</v>
      </c>
      <c r="E558" s="5" t="s">
        <v>861</v>
      </c>
      <c r="F558" s="75">
        <f t="shared" si="621"/>
        <v>1</v>
      </c>
      <c r="G558" s="4" t="s">
        <v>142</v>
      </c>
      <c r="H558" s="4" t="s">
        <v>143</v>
      </c>
      <c r="I558" s="4" t="s">
        <v>556</v>
      </c>
      <c r="J558" s="4"/>
      <c r="K558" s="4"/>
      <c r="L558" s="4">
        <v>2018</v>
      </c>
      <c r="M558" s="4" t="s">
        <v>638</v>
      </c>
      <c r="N558" s="4" t="s">
        <v>848</v>
      </c>
      <c r="O558" s="4" t="s">
        <v>848</v>
      </c>
      <c r="P558" s="4" t="s">
        <v>848</v>
      </c>
      <c r="Q558" s="4" t="s">
        <v>848</v>
      </c>
      <c r="R558" s="4" t="s">
        <v>848</v>
      </c>
      <c r="S558" s="4" t="s">
        <v>848</v>
      </c>
      <c r="T558" s="4" t="s">
        <v>695</v>
      </c>
      <c r="U558" s="4" t="s">
        <v>848</v>
      </c>
      <c r="V558" s="4">
        <f t="shared" si="630"/>
        <v>0</v>
      </c>
      <c r="W558" s="4">
        <f t="shared" si="631"/>
        <v>0</v>
      </c>
      <c r="X558" s="4">
        <f t="shared" si="632"/>
        <v>0</v>
      </c>
      <c r="Y558" s="4">
        <f t="shared" si="633"/>
        <v>0</v>
      </c>
      <c r="Z558" s="4">
        <f t="shared" si="634"/>
        <v>0</v>
      </c>
      <c r="AA558" s="4">
        <f t="shared" si="635"/>
        <v>0</v>
      </c>
      <c r="AB558" s="4">
        <f t="shared" si="636"/>
        <v>1</v>
      </c>
      <c r="AC558" s="4">
        <f t="shared" si="637"/>
        <v>0</v>
      </c>
      <c r="AD558" s="8"/>
      <c r="AE558" s="8" t="s">
        <v>848</v>
      </c>
      <c r="AF558" s="8"/>
      <c r="AG558" s="8"/>
      <c r="AH558" s="8"/>
      <c r="AI558" s="8"/>
    </row>
    <row r="559" spans="2:35" s="2" customFormat="1" ht="15" customHeight="1" x14ac:dyDescent="0.3">
      <c r="B559" s="3" t="s">
        <v>631</v>
      </c>
      <c r="C559" s="11" t="s">
        <v>1529</v>
      </c>
      <c r="D559" s="20" t="s">
        <v>42</v>
      </c>
      <c r="E559" s="5" t="s">
        <v>861</v>
      </c>
      <c r="F559" s="75">
        <f t="shared" si="621"/>
        <v>1</v>
      </c>
      <c r="G559" s="3" t="s">
        <v>142</v>
      </c>
      <c r="H559" s="3" t="s">
        <v>144</v>
      </c>
      <c r="I559" s="3" t="s">
        <v>555</v>
      </c>
      <c r="J559" s="3"/>
      <c r="K559" s="3"/>
      <c r="L559" s="3">
        <v>2018</v>
      </c>
      <c r="M559" s="4" t="s">
        <v>632</v>
      </c>
      <c r="N559" s="4" t="s">
        <v>848</v>
      </c>
      <c r="O559" s="4" t="s">
        <v>848</v>
      </c>
      <c r="P559" s="4" t="s">
        <v>848</v>
      </c>
      <c r="Q559" s="4" t="s">
        <v>848</v>
      </c>
      <c r="R559" s="4" t="s">
        <v>848</v>
      </c>
      <c r="S559" s="4" t="s">
        <v>848</v>
      </c>
      <c r="T559" s="4" t="s">
        <v>848</v>
      </c>
      <c r="U559" s="3" t="s">
        <v>848</v>
      </c>
      <c r="V559" s="4">
        <f t="shared" si="630"/>
        <v>0</v>
      </c>
      <c r="W559" s="4">
        <f t="shared" si="631"/>
        <v>0</v>
      </c>
      <c r="X559" s="4">
        <f t="shared" si="632"/>
        <v>0</v>
      </c>
      <c r="Y559" s="4">
        <f t="shared" si="633"/>
        <v>0</v>
      </c>
      <c r="Z559" s="4">
        <f t="shared" si="634"/>
        <v>0</v>
      </c>
      <c r="AA559" s="4">
        <f t="shared" si="635"/>
        <v>0</v>
      </c>
      <c r="AB559" s="4">
        <f t="shared" si="636"/>
        <v>0</v>
      </c>
      <c r="AC559" s="3">
        <f t="shared" si="637"/>
        <v>0</v>
      </c>
      <c r="AD559" s="16"/>
      <c r="AE559" s="8" t="s">
        <v>848</v>
      </c>
      <c r="AF559" s="16"/>
      <c r="AG559" s="16"/>
      <c r="AH559" s="16"/>
      <c r="AI559" s="16"/>
    </row>
    <row r="560" spans="2:35" s="2" customFormat="1" ht="15" customHeight="1" x14ac:dyDescent="0.3">
      <c r="B560" s="112" t="s">
        <v>512</v>
      </c>
      <c r="C560" s="112" t="s">
        <v>512</v>
      </c>
      <c r="D560" s="112" t="s">
        <v>512</v>
      </c>
      <c r="E560" s="112" t="s">
        <v>512</v>
      </c>
      <c r="F560" s="112" t="s">
        <v>512</v>
      </c>
      <c r="G560" s="112" t="s">
        <v>512</v>
      </c>
      <c r="H560" s="112" t="s">
        <v>512</v>
      </c>
      <c r="I560" s="112" t="s">
        <v>512</v>
      </c>
      <c r="J560" s="112" t="s">
        <v>512</v>
      </c>
      <c r="K560" s="112" t="s">
        <v>512</v>
      </c>
      <c r="L560" s="112" t="s">
        <v>512</v>
      </c>
      <c r="M560" s="112" t="s">
        <v>512</v>
      </c>
      <c r="N560" s="112" t="s">
        <v>512</v>
      </c>
      <c r="O560" s="112" t="s">
        <v>512</v>
      </c>
      <c r="P560" s="112" t="s">
        <v>512</v>
      </c>
      <c r="Q560" s="112" t="s">
        <v>512</v>
      </c>
      <c r="R560" s="112" t="s">
        <v>512</v>
      </c>
      <c r="S560" s="112" t="s">
        <v>512</v>
      </c>
      <c r="T560" s="112" t="s">
        <v>512</v>
      </c>
      <c r="U560" s="112" t="s">
        <v>512</v>
      </c>
      <c r="V560" s="112" t="s">
        <v>512</v>
      </c>
      <c r="W560" s="112" t="s">
        <v>512</v>
      </c>
      <c r="X560" s="112" t="s">
        <v>512</v>
      </c>
      <c r="Y560" s="112" t="s">
        <v>512</v>
      </c>
      <c r="Z560" s="112" t="s">
        <v>512</v>
      </c>
      <c r="AA560" s="112" t="s">
        <v>512</v>
      </c>
      <c r="AB560" s="112" t="s">
        <v>512</v>
      </c>
      <c r="AC560" s="112" t="s">
        <v>512</v>
      </c>
      <c r="AD560" s="112" t="s">
        <v>512</v>
      </c>
      <c r="AE560" s="112" t="s">
        <v>512</v>
      </c>
      <c r="AF560" s="112" t="s">
        <v>512</v>
      </c>
      <c r="AG560" s="112" t="s">
        <v>512</v>
      </c>
      <c r="AH560" s="112" t="s">
        <v>512</v>
      </c>
      <c r="AI560" s="112" t="s">
        <v>512</v>
      </c>
    </row>
    <row r="561" spans="2:29" x14ac:dyDescent="0.2">
      <c r="B561" s="3"/>
      <c r="C561" s="3"/>
      <c r="D561" s="46"/>
      <c r="E561" s="46"/>
      <c r="F561" s="46"/>
      <c r="M561" s="51"/>
      <c r="N561" s="51"/>
      <c r="O561" s="51"/>
      <c r="P561" s="51"/>
      <c r="Q561" s="51"/>
      <c r="R561" s="51"/>
      <c r="S561" s="51"/>
      <c r="T561" s="51"/>
      <c r="U561" s="51"/>
      <c r="V561" s="51"/>
      <c r="W561" s="51"/>
      <c r="X561" s="51"/>
      <c r="Y561" s="51"/>
      <c r="Z561" s="51"/>
      <c r="AA561" s="51"/>
      <c r="AB561" s="51"/>
      <c r="AC561" s="51"/>
    </row>
    <row r="562" spans="2:29" x14ac:dyDescent="0.2">
      <c r="B562" s="3"/>
      <c r="C562" s="3"/>
      <c r="D562" s="46"/>
      <c r="E562" s="46"/>
      <c r="F562" s="46"/>
      <c r="M562" s="51"/>
      <c r="N562" s="51"/>
      <c r="O562" s="51"/>
      <c r="P562" s="51"/>
      <c r="Q562" s="51"/>
      <c r="R562" s="51"/>
      <c r="S562" s="51"/>
      <c r="T562" s="51"/>
      <c r="U562" s="51"/>
      <c r="V562" s="51"/>
      <c r="W562" s="51"/>
      <c r="X562" s="51"/>
      <c r="Y562" s="51"/>
      <c r="Z562" s="51"/>
      <c r="AA562" s="51"/>
      <c r="AB562" s="51"/>
      <c r="AC562" s="51"/>
    </row>
    <row r="563" spans="2:29" x14ac:dyDescent="0.2">
      <c r="B563" s="3"/>
      <c r="C563" s="3"/>
      <c r="D563" s="46"/>
      <c r="E563" s="46"/>
      <c r="F563" s="46"/>
      <c r="M563" s="51"/>
      <c r="N563" s="51"/>
      <c r="O563" s="51"/>
      <c r="P563" s="51"/>
      <c r="Q563" s="51"/>
      <c r="R563" s="51"/>
      <c r="S563" s="51"/>
      <c r="T563" s="51"/>
      <c r="U563" s="51"/>
      <c r="V563" s="51"/>
      <c r="W563" s="51"/>
      <c r="X563" s="51"/>
      <c r="Y563" s="51"/>
      <c r="Z563" s="51"/>
      <c r="AA563" s="51"/>
      <c r="AB563" s="51"/>
      <c r="AC563" s="51"/>
    </row>
    <row r="564" spans="2:29" x14ac:dyDescent="0.2">
      <c r="B564" s="3"/>
      <c r="C564" s="3"/>
      <c r="D564" s="46"/>
      <c r="E564" s="46"/>
      <c r="F564" s="46"/>
      <c r="M564" s="51"/>
      <c r="N564" s="51"/>
      <c r="O564" s="51"/>
      <c r="P564" s="51"/>
      <c r="Q564" s="51"/>
      <c r="R564" s="51"/>
      <c r="S564" s="51"/>
      <c r="T564" s="51"/>
      <c r="U564" s="51"/>
      <c r="V564" s="51"/>
      <c r="W564" s="51"/>
      <c r="X564" s="51"/>
      <c r="Y564" s="51"/>
      <c r="Z564" s="51"/>
      <c r="AA564" s="51"/>
      <c r="AB564" s="51"/>
      <c r="AC564" s="51"/>
    </row>
    <row r="565" spans="2:29" x14ac:dyDescent="0.2">
      <c r="D565" s="46"/>
      <c r="G565" s="47"/>
      <c r="L565" s="107"/>
    </row>
    <row r="566" spans="2:29" x14ac:dyDescent="0.2">
      <c r="D566" s="46"/>
    </row>
    <row r="567" spans="2:29" x14ac:dyDescent="0.2">
      <c r="D567" s="46"/>
    </row>
    <row r="568" spans="2:29" ht="12" x14ac:dyDescent="0.25">
      <c r="B568" s="105" t="s">
        <v>1363</v>
      </c>
      <c r="C568" s="105"/>
      <c r="D568" s="46"/>
      <c r="G568" s="47"/>
    </row>
    <row r="569" spans="2:29" x14ac:dyDescent="0.2">
      <c r="B569" s="46" t="s">
        <v>1421</v>
      </c>
      <c r="D569" s="46"/>
      <c r="G569" s="47"/>
    </row>
    <row r="570" spans="2:29" x14ac:dyDescent="0.2">
      <c r="B570" s="46" t="s">
        <v>1364</v>
      </c>
      <c r="D570" s="46"/>
      <c r="G570" s="47"/>
    </row>
    <row r="571" spans="2:29" x14ac:dyDescent="0.2">
      <c r="B571" s="46" t="s">
        <v>1366</v>
      </c>
      <c r="D571" s="46"/>
      <c r="G571" s="47"/>
    </row>
    <row r="572" spans="2:29" x14ac:dyDescent="0.2">
      <c r="B572" s="46" t="s">
        <v>1365</v>
      </c>
      <c r="D572" s="46"/>
      <c r="G572" s="47"/>
    </row>
    <row r="573" spans="2:29" x14ac:dyDescent="0.2">
      <c r="B573" s="46" t="s">
        <v>1367</v>
      </c>
      <c r="D573" s="46"/>
      <c r="G573" s="47"/>
    </row>
    <row r="574" spans="2:29" x14ac:dyDescent="0.2">
      <c r="B574" s="46" t="s">
        <v>1368</v>
      </c>
      <c r="D574" s="46"/>
      <c r="G574" s="47"/>
    </row>
    <row r="575" spans="2:29" x14ac:dyDescent="0.2">
      <c r="B575" s="46" t="s">
        <v>1369</v>
      </c>
      <c r="D575" s="46"/>
      <c r="G575" s="47"/>
    </row>
    <row r="576" spans="2:29" x14ac:dyDescent="0.2">
      <c r="B576" s="46" t="s">
        <v>1370</v>
      </c>
      <c r="D576" s="46"/>
      <c r="G576" s="47"/>
    </row>
    <row r="577" spans="2:7" x14ac:dyDescent="0.2">
      <c r="B577" s="46" t="s">
        <v>1371</v>
      </c>
      <c r="D577" s="46"/>
      <c r="G577" s="47"/>
    </row>
    <row r="578" spans="2:7" x14ac:dyDescent="0.2">
      <c r="B578" s="46" t="s">
        <v>1372</v>
      </c>
      <c r="D578" s="46"/>
      <c r="G578" s="47"/>
    </row>
    <row r="579" spans="2:7" x14ac:dyDescent="0.2">
      <c r="B579" s="46" t="s">
        <v>1373</v>
      </c>
      <c r="D579" s="46"/>
      <c r="G579" s="47"/>
    </row>
    <row r="580" spans="2:7" x14ac:dyDescent="0.2">
      <c r="B580" s="46" t="s">
        <v>1389</v>
      </c>
      <c r="D580" s="46"/>
      <c r="G580" s="47"/>
    </row>
    <row r="581" spans="2:7" x14ac:dyDescent="0.2">
      <c r="B581" s="3" t="s">
        <v>1388</v>
      </c>
      <c r="C581" s="3"/>
      <c r="D581" s="46"/>
      <c r="G581" s="47"/>
    </row>
    <row r="582" spans="2:7" x14ac:dyDescent="0.2">
      <c r="B582" s="46" t="s">
        <v>1162</v>
      </c>
      <c r="D582" s="46"/>
      <c r="G582" s="47"/>
    </row>
    <row r="583" spans="2:7" x14ac:dyDescent="0.2">
      <c r="B583" s="46" t="s">
        <v>1433</v>
      </c>
      <c r="D583" s="46"/>
      <c r="G583" s="47"/>
    </row>
    <row r="584" spans="2:7" x14ac:dyDescent="0.2">
      <c r="B584" s="46" t="s">
        <v>1441</v>
      </c>
      <c r="D584" s="46"/>
      <c r="G584" s="47"/>
    </row>
    <row r="585" spans="2:7" x14ac:dyDescent="0.2">
      <c r="B585" s="46" t="s">
        <v>1443</v>
      </c>
      <c r="D585" s="46"/>
      <c r="G585" s="47"/>
    </row>
    <row r="586" spans="2:7" x14ac:dyDescent="0.2">
      <c r="B586" s="46" t="s">
        <v>1444</v>
      </c>
      <c r="D586" s="46"/>
      <c r="G586" s="47"/>
    </row>
    <row r="587" spans="2:7" x14ac:dyDescent="0.2">
      <c r="B587" s="46" t="s">
        <v>1525</v>
      </c>
      <c r="D587" s="46"/>
      <c r="G587" s="47"/>
    </row>
    <row r="588" spans="2:7" x14ac:dyDescent="0.2">
      <c r="B588" s="46" t="s">
        <v>1542</v>
      </c>
      <c r="D588" s="46"/>
      <c r="G588" s="47"/>
    </row>
    <row r="589" spans="2:7" x14ac:dyDescent="0.2">
      <c r="B589" s="3" t="s">
        <v>1575</v>
      </c>
      <c r="D589" s="46"/>
      <c r="G589" s="47"/>
    </row>
    <row r="590" spans="2:7" x14ac:dyDescent="0.2">
      <c r="B590" s="46" t="s">
        <v>1589</v>
      </c>
      <c r="D590" s="46"/>
      <c r="G590" s="47"/>
    </row>
    <row r="591" spans="2:7" x14ac:dyDescent="0.2">
      <c r="D591" s="46"/>
      <c r="G591" s="47"/>
    </row>
    <row r="592" spans="2:7" x14ac:dyDescent="0.2">
      <c r="D592" s="46"/>
      <c r="G592" s="47"/>
    </row>
  </sheetData>
  <autoFilter ref="B4:AI560" xr:uid="{ED8629C3-0831-4A87-BF02-3D726E516DA2}"/>
  <hyperlinks>
    <hyperlink ref="M28" r:id="rId1" xr:uid="{00000000-0004-0000-0000-000000000000}"/>
    <hyperlink ref="M32" r:id="rId2" display="https://www.biobot.com.ar" xr:uid="{00000000-0004-0000-0000-000001000000}"/>
    <hyperlink ref="M8" r:id="rId3" xr:uid="{00000000-0004-0000-0000-000002000000}"/>
    <hyperlink ref="M14" r:id="rId4" xr:uid="{00000000-0004-0000-0000-000003000000}"/>
    <hyperlink ref="M38" r:id="rId5" xr:uid="{00000000-0004-0000-0000-000004000000}"/>
    <hyperlink ref="M61" r:id="rId6" xr:uid="{00000000-0004-0000-0000-000005000000}"/>
    <hyperlink ref="M80" r:id="rId7" xr:uid="{00000000-0004-0000-0000-000006000000}"/>
    <hyperlink ref="M84" r:id="rId8" xr:uid="{00000000-0004-0000-0000-000007000000}"/>
    <hyperlink ref="M109" r:id="rId9" xr:uid="{00000000-0004-0000-0000-000009000000}"/>
    <hyperlink ref="M110" r:id="rId10" xr:uid="{00000000-0004-0000-0000-00000A000000}"/>
    <hyperlink ref="M125" r:id="rId11" xr:uid="{00000000-0004-0000-0000-00000B000000}"/>
    <hyperlink ref="M65" r:id="rId12" xr:uid="{00000000-0004-0000-0000-00000C000000}"/>
    <hyperlink ref="M67" r:id="rId13" xr:uid="{00000000-0004-0000-0000-00000D000000}"/>
    <hyperlink ref="M68" r:id="rId14" xr:uid="{00000000-0004-0000-0000-00000E000000}"/>
    <hyperlink ref="M81" r:id="rId15" xr:uid="{00000000-0004-0000-0000-00000F000000}"/>
    <hyperlink ref="M86" r:id="rId16" xr:uid="{00000000-0004-0000-0000-000010000000}"/>
    <hyperlink ref="M103" r:id="rId17" xr:uid="{00000000-0004-0000-0000-000011000000}"/>
    <hyperlink ref="M115" r:id="rId18" xr:uid="{00000000-0004-0000-0000-000012000000}"/>
    <hyperlink ref="M122" r:id="rId19" xr:uid="{00000000-0004-0000-0000-000013000000}"/>
    <hyperlink ref="M57" r:id="rId20" xr:uid="{00000000-0004-0000-0000-000014000000}"/>
    <hyperlink ref="M60" r:id="rId21" xr:uid="{00000000-0004-0000-0000-000015000000}"/>
    <hyperlink ref="M244" r:id="rId22" xr:uid="{00000000-0004-0000-0000-000016000000}"/>
    <hyperlink ref="M215" r:id="rId23" display="http://bugagentesbiologicos.com.br" xr:uid="{00000000-0004-0000-0000-000017000000}"/>
    <hyperlink ref="M157" r:id="rId24" xr:uid="{00000000-0004-0000-0000-000018000000}"/>
    <hyperlink ref="M167" r:id="rId25" xr:uid="{00000000-0004-0000-0000-000019000000}"/>
    <hyperlink ref="M205" r:id="rId26" xr:uid="{00000000-0004-0000-0000-00001A000000}"/>
    <hyperlink ref="M211" r:id="rId27" xr:uid="{00000000-0004-0000-0000-00001B000000}"/>
    <hyperlink ref="M212" r:id="rId28" xr:uid="{00000000-0004-0000-0000-00001C000000}"/>
    <hyperlink ref="M247" r:id="rId29" xr:uid="{00000000-0004-0000-0000-00001D000000}"/>
    <hyperlink ref="M262" r:id="rId30" xr:uid="{00000000-0004-0000-0000-00001E000000}"/>
    <hyperlink ref="M288" r:id="rId31" xr:uid="{00000000-0004-0000-0000-000020000000}"/>
    <hyperlink ref="M347" r:id="rId32" xr:uid="{00000000-0004-0000-0000-000021000000}"/>
    <hyperlink ref="M356" r:id="rId33" xr:uid="{00000000-0004-0000-0000-000022000000}"/>
    <hyperlink ref="M383" r:id="rId34" xr:uid="{00000000-0004-0000-0000-000023000000}"/>
    <hyperlink ref="M403" r:id="rId35" xr:uid="{00000000-0004-0000-0000-000024000000}"/>
    <hyperlink ref="M164" r:id="rId36" xr:uid="{00000000-0004-0000-0000-000025000000}"/>
    <hyperlink ref="M187" r:id="rId37" xr:uid="{00000000-0004-0000-0000-000026000000}"/>
    <hyperlink ref="M274" r:id="rId38" xr:uid="{00000000-0004-0000-0000-000027000000}"/>
    <hyperlink ref="M216" r:id="rId39" xr:uid="{00000000-0004-0000-0000-000028000000}"/>
    <hyperlink ref="M380" r:id="rId40" xr:uid="{00000000-0004-0000-0000-000029000000}"/>
    <hyperlink ref="M409" r:id="rId41" xr:uid="{00000000-0004-0000-0000-00002A000000}"/>
    <hyperlink ref="M410" r:id="rId42" display="http://www.agriversity.org" xr:uid="{00000000-0004-0000-0000-00002B000000}"/>
    <hyperlink ref="M412" r:id="rId43" xr:uid="{00000000-0004-0000-0000-00002C000000}"/>
    <hyperlink ref="M414" r:id="rId44" xr:uid="{00000000-0004-0000-0000-00002D000000}"/>
    <hyperlink ref="M415" r:id="rId45" xr:uid="{00000000-0004-0000-0000-00002E000000}"/>
    <hyperlink ref="M416" r:id="rId46" xr:uid="{00000000-0004-0000-0000-00002F000000}"/>
    <hyperlink ref="M417" r:id="rId47" display="http://agrosat.cl/" xr:uid="{00000000-0004-0000-0000-000030000000}"/>
    <hyperlink ref="M421" r:id="rId48" xr:uid="{00000000-0004-0000-0000-000031000000}"/>
    <hyperlink ref="M423" r:id="rId49" xr:uid="{00000000-0004-0000-0000-000032000000}"/>
    <hyperlink ref="M422" r:id="rId50" xr:uid="{00000000-0004-0000-0000-000033000000}"/>
    <hyperlink ref="M424" r:id="rId51" xr:uid="{00000000-0004-0000-0000-000034000000}"/>
    <hyperlink ref="M429" r:id="rId52" xr:uid="{00000000-0004-0000-0000-000035000000}"/>
    <hyperlink ref="M441" r:id="rId53" xr:uid="{00000000-0004-0000-0000-000036000000}"/>
    <hyperlink ref="M445" r:id="rId54" xr:uid="{00000000-0004-0000-0000-000037000000}"/>
    <hyperlink ref="M449" r:id="rId55" display="http://pht.cl" xr:uid="{00000000-0004-0000-0000-000038000000}"/>
    <hyperlink ref="M452" r:id="rId56" xr:uid="{00000000-0004-0000-0000-000039000000}"/>
    <hyperlink ref="M459" r:id="rId57" display="http://uav-iq.farm" xr:uid="{00000000-0004-0000-0000-00003A000000}"/>
    <hyperlink ref="M460" r:id="rId58" xr:uid="{00000000-0004-0000-0000-00003B000000}"/>
    <hyperlink ref="M473" r:id="rId59" xr:uid="{00000000-0004-0000-0000-00003C000000}"/>
    <hyperlink ref="M476" r:id="rId60" xr:uid="{00000000-0004-0000-0000-00003D000000}"/>
    <hyperlink ref="M483" r:id="rId61" xr:uid="{00000000-0004-0000-0000-00003E000000}"/>
    <hyperlink ref="M484" r:id="rId62" xr:uid="{00000000-0004-0000-0000-00003F000000}"/>
    <hyperlink ref="M495" r:id="rId63" display="http://www.revofarm.com" xr:uid="{00000000-0004-0000-0000-000040000000}"/>
    <hyperlink ref="M549" r:id="rId64" xr:uid="{00000000-0004-0000-0000-000041000000}"/>
    <hyperlink ref="M545" r:id="rId65" display="http://www.okaratech.com/okt/home.aspx" xr:uid="{00000000-0004-0000-0000-000042000000}"/>
    <hyperlink ref="M540" r:id="rId66" xr:uid="{00000000-0004-0000-0000-000043000000}"/>
    <hyperlink ref="M542" r:id="rId67" display="http://www.ieetech.com" xr:uid="{00000000-0004-0000-0000-000044000000}"/>
    <hyperlink ref="M519" r:id="rId68" xr:uid="{00000000-0004-0000-0000-000045000000}"/>
    <hyperlink ref="M551" r:id="rId69" display="http://www.okaratech.com/okt/home.aspx" xr:uid="{00000000-0004-0000-0000-000046000000}"/>
    <hyperlink ref="M18" r:id="rId70" xr:uid="{00000000-0004-0000-0000-000047000000}"/>
    <hyperlink ref="M27" r:id="rId71" xr:uid="{00000000-0004-0000-0000-000048000000}"/>
    <hyperlink ref="M36" r:id="rId72" xr:uid="{00000000-0004-0000-0000-000049000000}"/>
    <hyperlink ref="M45" r:id="rId73" xr:uid="{00000000-0004-0000-0000-00004B000000}"/>
    <hyperlink ref="M43" r:id="rId74" xr:uid="{00000000-0004-0000-0000-00004C000000}"/>
    <hyperlink ref="M50" r:id="rId75" xr:uid="{00000000-0004-0000-0000-00004D000000}"/>
    <hyperlink ref="M59" r:id="rId76" xr:uid="{00000000-0004-0000-0000-00004E000000}"/>
    <hyperlink ref="M75" r:id="rId77" xr:uid="{00000000-0004-0000-0000-00004F000000}"/>
    <hyperlink ref="M87" r:id="rId78" xr:uid="{00000000-0004-0000-0000-000050000000}"/>
    <hyperlink ref="M108" r:id="rId79" xr:uid="{00000000-0004-0000-0000-000051000000}"/>
    <hyperlink ref="M126" r:id="rId80" xr:uid="{00000000-0004-0000-0000-000052000000}"/>
    <hyperlink ref="M285" r:id="rId81" display="https://www.linkedin.com/redirect?url=http%3A%2F%2Fwww%2Einceres%2Ecom%2Ebr&amp;urlhash=W6Dc" xr:uid="{00000000-0004-0000-0000-000053000000}"/>
    <hyperlink ref="M165" r:id="rId82" xr:uid="{00000000-0004-0000-0000-000054000000}"/>
    <hyperlink ref="M151" r:id="rId83" xr:uid="{00000000-0004-0000-0000-000055000000}"/>
    <hyperlink ref="M134" r:id="rId84" xr:uid="{00000000-0004-0000-0000-000056000000}"/>
    <hyperlink ref="M213" r:id="rId85" xr:uid="{00000000-0004-0000-0000-000057000000}"/>
    <hyperlink ref="M263" r:id="rId86" xr:uid="{00000000-0004-0000-0000-000058000000}"/>
    <hyperlink ref="M295" r:id="rId87" xr:uid="{00000000-0004-0000-0000-000059000000}"/>
    <hyperlink ref="M298" r:id="rId88" xr:uid="{00000000-0004-0000-0000-00005A000000}"/>
    <hyperlink ref="M155" r:id="rId89" display="http://www.kpifarm.com.br" xr:uid="{00000000-0004-0000-0000-00005B000000}"/>
    <hyperlink ref="M341" r:id="rId90" xr:uid="{00000000-0004-0000-0000-00005C000000}"/>
    <hyperlink ref="M358" r:id="rId91" xr:uid="{00000000-0004-0000-0000-00005D000000}"/>
    <hyperlink ref="M337" r:id="rId92" xr:uid="{00000000-0004-0000-0000-00005E000000}"/>
    <hyperlink ref="M131" r:id="rId93" xr:uid="{00000000-0004-0000-0000-00005F000000}"/>
    <hyperlink ref="M322" r:id="rId94" xr:uid="{00000000-0004-0000-0000-000060000000}"/>
    <hyperlink ref="M184" r:id="rId95" xr:uid="{00000000-0004-0000-0000-000061000000}"/>
    <hyperlink ref="M319" r:id="rId96" display="http://foodsafety.myleus.com" xr:uid="{00000000-0004-0000-0000-000062000000}"/>
    <hyperlink ref="M552" r:id="rId97" xr:uid="{00000000-0004-0000-0000-000063000000}"/>
    <hyperlink ref="M23" r:id="rId98" display="http://alboragro.com/" xr:uid="{00000000-0004-0000-0000-000064000000}"/>
    <hyperlink ref="M532" r:id="rId99" xr:uid="{00000000-0004-0000-0000-000065000000}"/>
    <hyperlink ref="M554" r:id="rId100" display="http://www.rural.com.uy" xr:uid="{00000000-0004-0000-0000-000066000000}"/>
    <hyperlink ref="M6" r:id="rId101" display="http://www.agroads.com.ar" xr:uid="{2DCEAE2D-479C-40C9-997C-ED7EF9F68BA9}"/>
    <hyperlink ref="M497" r:id="rId102" xr:uid="{4487FC58-853A-463F-83EE-4FFF9F7C0969}"/>
    <hyperlink ref="M370" r:id="rId103" xr:uid="{A66F16A7-8983-C946-89A9-2D8F92C65D9C}"/>
  </hyperlinks>
  <pageMargins left="0.7" right="0.7" top="0.75" bottom="0.75" header="0.3" footer="0.3"/>
  <pageSetup orientation="portrait"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63E24-E40B-43D2-82F7-86226153555B}">
  <sheetPr>
    <tabColor rgb="FF70C2C6"/>
  </sheetPr>
  <dimension ref="B2:AL556"/>
  <sheetViews>
    <sheetView showGridLines="0" zoomScaleNormal="100" workbookViewId="0"/>
  </sheetViews>
  <sheetFormatPr defaultColWidth="8.796875" defaultRowHeight="13.8" x14ac:dyDescent="0.3"/>
  <cols>
    <col min="1" max="1" width="1.69921875" style="26" customWidth="1"/>
    <col min="2" max="3" width="22.19921875" style="26" customWidth="1"/>
    <col min="4" max="5" width="8.69921875" style="26" customWidth="1"/>
    <col min="6" max="6" width="15.19921875" style="26" bestFit="1" customWidth="1"/>
    <col min="7" max="7" width="9.69921875" style="26" customWidth="1"/>
    <col min="8" max="8" width="15.19921875" style="26" customWidth="1"/>
    <col min="9" max="9" width="14.09765625" style="26" bestFit="1" customWidth="1"/>
    <col min="10" max="10" width="15.69921875" style="26" bestFit="1" customWidth="1"/>
    <col min="11" max="13" width="10.5" style="26" customWidth="1"/>
    <col min="14" max="19" width="8.796875" style="26"/>
    <col min="20" max="20" width="19.296875" style="26" customWidth="1"/>
    <col min="21" max="21" width="17.296875" style="26" bestFit="1" customWidth="1"/>
    <col min="22" max="16384" width="8.796875" style="26"/>
  </cols>
  <sheetData>
    <row r="2" spans="2:21" x14ac:dyDescent="0.3">
      <c r="B2" s="76" t="s">
        <v>993</v>
      </c>
      <c r="I2" s="76" t="s">
        <v>1197</v>
      </c>
    </row>
    <row r="4" spans="2:21" x14ac:dyDescent="0.3">
      <c r="B4" s="25" t="s">
        <v>860</v>
      </c>
      <c r="C4" s="26" t="s">
        <v>861</v>
      </c>
      <c r="I4" s="25" t="s">
        <v>860</v>
      </c>
      <c r="J4" s="26" t="s">
        <v>861</v>
      </c>
      <c r="T4" s="25" t="s">
        <v>860</v>
      </c>
      <c r="U4" s="26" t="s">
        <v>861</v>
      </c>
    </row>
    <row r="5" spans="2:21" x14ac:dyDescent="0.3">
      <c r="N5" s="26" t="s">
        <v>1246</v>
      </c>
      <c r="O5" s="26">
        <f>+J28</f>
        <v>103</v>
      </c>
    </row>
    <row r="6" spans="2:21" x14ac:dyDescent="0.3">
      <c r="B6" s="193" t="s">
        <v>56</v>
      </c>
      <c r="C6" s="193" t="s">
        <v>58</v>
      </c>
      <c r="I6" s="193" t="s">
        <v>56</v>
      </c>
      <c r="J6" s="193" t="s">
        <v>58</v>
      </c>
      <c r="O6" s="26">
        <f>SUM(O18:O26)</f>
        <v>104</v>
      </c>
      <c r="T6" s="171" t="s">
        <v>56</v>
      </c>
      <c r="U6" s="171" t="s">
        <v>58</v>
      </c>
    </row>
    <row r="7" spans="2:21" x14ac:dyDescent="0.3">
      <c r="B7" s="28" t="s">
        <v>26</v>
      </c>
      <c r="C7" s="127">
        <v>274</v>
      </c>
      <c r="D7" s="87">
        <f>+C7/$C$24</f>
        <v>0.50553505535055354</v>
      </c>
      <c r="G7" s="87"/>
      <c r="I7" s="28" t="s">
        <v>293</v>
      </c>
      <c r="J7" s="125">
        <v>26</v>
      </c>
      <c r="L7" s="42" t="s">
        <v>293</v>
      </c>
      <c r="M7" s="32">
        <f>'02. General views'!J7</f>
        <v>26</v>
      </c>
      <c r="N7" s="32">
        <f>+M7</f>
        <v>26</v>
      </c>
      <c r="P7" s="26">
        <f>+N7</f>
        <v>26</v>
      </c>
      <c r="T7" s="28" t="s">
        <v>848</v>
      </c>
      <c r="U7" s="127">
        <v>289</v>
      </c>
    </row>
    <row r="8" spans="2:21" x14ac:dyDescent="0.3">
      <c r="B8" s="126" t="s">
        <v>21</v>
      </c>
      <c r="C8" s="125">
        <v>116</v>
      </c>
      <c r="D8" s="87">
        <f t="shared" ref="D8:D23" si="0">+C8/$C$24</f>
        <v>0.2140221402214022</v>
      </c>
      <c r="G8" s="87"/>
      <c r="I8" s="28">
        <v>2000</v>
      </c>
      <c r="J8" s="125">
        <v>7</v>
      </c>
      <c r="L8" s="42">
        <v>2000</v>
      </c>
      <c r="M8" s="32">
        <f>+'02. General views'!J8</f>
        <v>7</v>
      </c>
      <c r="N8" s="32">
        <f t="shared" ref="N8:N25" si="1">+M8+N7</f>
        <v>33</v>
      </c>
      <c r="P8" s="26">
        <f t="shared" ref="P8:P17" si="2">+N8</f>
        <v>33</v>
      </c>
      <c r="T8" s="28" t="s">
        <v>695</v>
      </c>
      <c r="U8" s="127">
        <v>42</v>
      </c>
    </row>
    <row r="9" spans="2:21" x14ac:dyDescent="0.3">
      <c r="B9" s="126" t="s">
        <v>31</v>
      </c>
      <c r="C9" s="125">
        <v>52</v>
      </c>
      <c r="D9" s="87">
        <f t="shared" si="0"/>
        <v>9.5940959409594101E-2</v>
      </c>
      <c r="G9" s="87"/>
      <c r="I9" s="28">
        <v>2001</v>
      </c>
      <c r="J9" s="125">
        <v>10</v>
      </c>
      <c r="L9" s="42">
        <v>2001</v>
      </c>
      <c r="M9" s="32">
        <f>+'02. General views'!J9</f>
        <v>10</v>
      </c>
      <c r="N9" s="32">
        <f t="shared" si="1"/>
        <v>43</v>
      </c>
      <c r="P9" s="26">
        <f t="shared" si="2"/>
        <v>43</v>
      </c>
      <c r="T9" s="28" t="s">
        <v>879</v>
      </c>
      <c r="U9" s="127">
        <v>211</v>
      </c>
    </row>
    <row r="10" spans="2:21" x14ac:dyDescent="0.3">
      <c r="B10" s="126" t="s">
        <v>36</v>
      </c>
      <c r="C10" s="125">
        <v>27</v>
      </c>
      <c r="D10" s="87">
        <f t="shared" si="0"/>
        <v>4.9815498154981548E-2</v>
      </c>
      <c r="G10" s="87"/>
      <c r="I10" s="28">
        <v>2002</v>
      </c>
      <c r="J10" s="125">
        <v>2</v>
      </c>
      <c r="L10" s="42">
        <v>2002</v>
      </c>
      <c r="M10" s="32">
        <f>+'02. General views'!J10</f>
        <v>2</v>
      </c>
      <c r="N10" s="32">
        <f t="shared" si="1"/>
        <v>45</v>
      </c>
      <c r="P10" s="26">
        <f t="shared" si="2"/>
        <v>45</v>
      </c>
      <c r="T10" s="124" t="s">
        <v>57</v>
      </c>
      <c r="U10" s="128">
        <v>542</v>
      </c>
    </row>
    <row r="11" spans="2:21" ht="15.6" x14ac:dyDescent="0.3">
      <c r="B11" s="126" t="s">
        <v>42</v>
      </c>
      <c r="C11" s="125">
        <v>20</v>
      </c>
      <c r="D11" s="87">
        <f t="shared" si="0"/>
        <v>3.6900369003690037E-2</v>
      </c>
      <c r="G11" s="87"/>
      <c r="I11" s="28">
        <v>2003</v>
      </c>
      <c r="J11" s="125">
        <v>4</v>
      </c>
      <c r="L11" s="42">
        <v>2003</v>
      </c>
      <c r="M11" s="32">
        <f>+'02. General views'!J11</f>
        <v>4</v>
      </c>
      <c r="N11" s="32">
        <f t="shared" si="1"/>
        <v>49</v>
      </c>
      <c r="P11" s="26">
        <f t="shared" si="2"/>
        <v>49</v>
      </c>
      <c r="T11"/>
      <c r="U11"/>
    </row>
    <row r="12" spans="2:21" x14ac:dyDescent="0.3">
      <c r="B12" s="126" t="s">
        <v>37</v>
      </c>
      <c r="C12" s="125">
        <v>17</v>
      </c>
      <c r="D12" s="87">
        <f t="shared" si="0"/>
        <v>3.136531365313653E-2</v>
      </c>
      <c r="G12" s="87"/>
      <c r="I12" s="28">
        <v>2004</v>
      </c>
      <c r="J12" s="125">
        <v>10</v>
      </c>
      <c r="L12" s="42">
        <v>2004</v>
      </c>
      <c r="M12" s="32">
        <f>+'02. General views'!J12</f>
        <v>10</v>
      </c>
      <c r="N12" s="32">
        <f t="shared" si="1"/>
        <v>59</v>
      </c>
      <c r="P12" s="26">
        <f t="shared" si="2"/>
        <v>59</v>
      </c>
      <c r="Q12" s="26">
        <v>66</v>
      </c>
      <c r="T12" s="26" t="s">
        <v>1193</v>
      </c>
      <c r="U12" s="163">
        <f>U8/(U7+U8)</f>
        <v>0.12688821752265861</v>
      </c>
    </row>
    <row r="13" spans="2:21" x14ac:dyDescent="0.3">
      <c r="B13" s="126" t="s">
        <v>280</v>
      </c>
      <c r="C13" s="125">
        <v>17</v>
      </c>
      <c r="D13" s="87">
        <f t="shared" si="0"/>
        <v>3.136531365313653E-2</v>
      </c>
      <c r="G13" s="87"/>
      <c r="I13" s="28">
        <v>2005</v>
      </c>
      <c r="J13" s="125">
        <v>7</v>
      </c>
      <c r="L13" s="42">
        <v>2005</v>
      </c>
      <c r="M13" s="32">
        <f>+'02. General views'!J13</f>
        <v>7</v>
      </c>
      <c r="N13" s="32">
        <f t="shared" si="1"/>
        <v>66</v>
      </c>
      <c r="P13" s="26">
        <f t="shared" si="2"/>
        <v>66</v>
      </c>
      <c r="Q13" s="26">
        <v>70</v>
      </c>
    </row>
    <row r="14" spans="2:21" x14ac:dyDescent="0.3">
      <c r="B14" s="126" t="s">
        <v>574</v>
      </c>
      <c r="C14" s="125">
        <v>3</v>
      </c>
      <c r="D14" s="87">
        <f t="shared" si="0"/>
        <v>5.5350553505535052E-3</v>
      </c>
      <c r="G14" s="87"/>
      <c r="I14" s="28">
        <v>2006</v>
      </c>
      <c r="J14" s="125">
        <v>4</v>
      </c>
      <c r="L14" s="42">
        <v>2006</v>
      </c>
      <c r="M14" s="32">
        <f>+'02. General views'!J14</f>
        <v>4</v>
      </c>
      <c r="N14" s="32">
        <f t="shared" si="1"/>
        <v>70</v>
      </c>
      <c r="P14" s="26">
        <f t="shared" si="2"/>
        <v>70</v>
      </c>
      <c r="Q14" s="26">
        <v>82</v>
      </c>
    </row>
    <row r="15" spans="2:21" x14ac:dyDescent="0.3">
      <c r="B15" s="28" t="s">
        <v>1461</v>
      </c>
      <c r="C15" s="127">
        <v>2</v>
      </c>
      <c r="D15" s="87">
        <f t="shared" si="0"/>
        <v>3.6900369003690036E-3</v>
      </c>
      <c r="G15" s="87"/>
      <c r="I15" s="28">
        <v>2007</v>
      </c>
      <c r="J15" s="125">
        <v>12</v>
      </c>
      <c r="L15" s="42">
        <v>2007</v>
      </c>
      <c r="M15" s="32">
        <f>+'02. General views'!J15</f>
        <v>12</v>
      </c>
      <c r="N15" s="32">
        <f t="shared" si="1"/>
        <v>82</v>
      </c>
      <c r="P15" s="26">
        <f t="shared" si="2"/>
        <v>82</v>
      </c>
      <c r="Q15" s="26">
        <v>89</v>
      </c>
    </row>
    <row r="16" spans="2:21" x14ac:dyDescent="0.3">
      <c r="B16" s="28" t="s">
        <v>1482</v>
      </c>
      <c r="C16" s="127">
        <v>2</v>
      </c>
      <c r="D16" s="87">
        <f t="shared" si="0"/>
        <v>3.6900369003690036E-3</v>
      </c>
      <c r="G16" s="87"/>
      <c r="I16" s="28">
        <v>2008</v>
      </c>
      <c r="J16" s="125">
        <v>8</v>
      </c>
      <c r="L16" s="42">
        <v>2008</v>
      </c>
      <c r="M16" s="32">
        <f>+'02. General views'!J16</f>
        <v>8</v>
      </c>
      <c r="N16" s="32">
        <f t="shared" si="1"/>
        <v>90</v>
      </c>
      <c r="P16" s="26">
        <f t="shared" si="2"/>
        <v>90</v>
      </c>
      <c r="Q16" s="26">
        <v>96</v>
      </c>
    </row>
    <row r="17" spans="2:38" ht="15.6" x14ac:dyDescent="0.3">
      <c r="B17" s="28" t="s">
        <v>1483</v>
      </c>
      <c r="C17" s="127">
        <v>2</v>
      </c>
      <c r="D17" s="87">
        <f t="shared" si="0"/>
        <v>3.6900369003690036E-3</v>
      </c>
      <c r="G17" s="87"/>
      <c r="I17" s="28">
        <v>2009</v>
      </c>
      <c r="J17" s="125">
        <v>7</v>
      </c>
      <c r="L17" s="42">
        <v>2009</v>
      </c>
      <c r="M17" s="32">
        <f>+'02. General views'!J17</f>
        <v>7</v>
      </c>
      <c r="N17" s="32">
        <f t="shared" si="1"/>
        <v>97</v>
      </c>
      <c r="P17" s="26">
        <f t="shared" si="2"/>
        <v>97</v>
      </c>
      <c r="Q17" s="26">
        <v>131</v>
      </c>
      <c r="T17"/>
      <c r="U17"/>
      <c r="V17"/>
      <c r="W17"/>
      <c r="X17"/>
      <c r="Y17"/>
      <c r="Z17"/>
      <c r="AA17"/>
      <c r="AB17"/>
      <c r="AC17"/>
      <c r="AD17"/>
      <c r="AE17"/>
      <c r="AF17"/>
      <c r="AG17"/>
      <c r="AH17"/>
      <c r="AI17"/>
      <c r="AJ17"/>
      <c r="AK17"/>
      <c r="AL17"/>
    </row>
    <row r="18" spans="2:38" ht="15.6" x14ac:dyDescent="0.3">
      <c r="B18" s="28" t="s">
        <v>1485</v>
      </c>
      <c r="C18" s="127">
        <v>2</v>
      </c>
      <c r="D18" s="87">
        <f t="shared" si="0"/>
        <v>3.6900369003690036E-3</v>
      </c>
      <c r="G18" s="87"/>
      <c r="I18" s="28">
        <v>2010</v>
      </c>
      <c r="J18" s="125">
        <v>23</v>
      </c>
      <c r="L18" s="42">
        <v>2010</v>
      </c>
      <c r="M18" s="32">
        <f>+'02. General views'!J18</f>
        <v>23</v>
      </c>
      <c r="N18" s="32">
        <f t="shared" si="1"/>
        <v>120</v>
      </c>
      <c r="O18" s="26">
        <v>12</v>
      </c>
      <c r="P18" s="26">
        <f>+N18+O18</f>
        <v>132</v>
      </c>
      <c r="Q18" s="26">
        <v>151</v>
      </c>
      <c r="T18"/>
      <c r="U18"/>
      <c r="V18"/>
      <c r="W18"/>
      <c r="X18"/>
      <c r="Y18"/>
      <c r="Z18"/>
      <c r="AA18"/>
      <c r="AB18"/>
      <c r="AC18"/>
      <c r="AD18"/>
      <c r="AE18"/>
      <c r="AF18"/>
      <c r="AG18"/>
      <c r="AH18"/>
      <c r="AI18"/>
      <c r="AJ18"/>
      <c r="AK18"/>
      <c r="AL18"/>
    </row>
    <row r="19" spans="2:38" ht="15.6" x14ac:dyDescent="0.3">
      <c r="B19" s="126" t="s">
        <v>94</v>
      </c>
      <c r="C19" s="125">
        <v>3</v>
      </c>
      <c r="D19" s="87">
        <f t="shared" si="0"/>
        <v>5.5350553505535052E-3</v>
      </c>
      <c r="I19" s="28">
        <v>2011</v>
      </c>
      <c r="J19" s="125">
        <v>8</v>
      </c>
      <c r="L19" s="42">
        <v>2011</v>
      </c>
      <c r="M19" s="32">
        <f>+'02. General views'!J19</f>
        <v>8</v>
      </c>
      <c r="N19" s="32">
        <f t="shared" si="1"/>
        <v>128</v>
      </c>
      <c r="O19" s="26">
        <v>12</v>
      </c>
      <c r="P19" s="26">
        <f>+P18+M19+O19</f>
        <v>152</v>
      </c>
      <c r="Q19" s="26">
        <v>182</v>
      </c>
      <c r="T19"/>
      <c r="U19"/>
      <c r="V19"/>
      <c r="W19"/>
      <c r="X19"/>
      <c r="Y19"/>
      <c r="Z19"/>
      <c r="AA19"/>
      <c r="AB19"/>
      <c r="AC19"/>
      <c r="AD19"/>
      <c r="AE19"/>
      <c r="AF19"/>
      <c r="AG19"/>
      <c r="AH19"/>
      <c r="AI19"/>
      <c r="AJ19"/>
      <c r="AK19"/>
      <c r="AL19"/>
    </row>
    <row r="20" spans="2:38" ht="15.6" x14ac:dyDescent="0.3">
      <c r="B20" s="126" t="s">
        <v>52</v>
      </c>
      <c r="C20" s="125">
        <v>2</v>
      </c>
      <c r="D20" s="87">
        <f t="shared" si="0"/>
        <v>3.6900369003690036E-3</v>
      </c>
      <c r="I20" s="28">
        <v>2012</v>
      </c>
      <c r="J20" s="125">
        <v>19</v>
      </c>
      <c r="L20" s="42">
        <v>2012</v>
      </c>
      <c r="M20" s="32">
        <f>+'02. General views'!J20</f>
        <v>19</v>
      </c>
      <c r="N20" s="32">
        <f t="shared" si="1"/>
        <v>147</v>
      </c>
      <c r="O20" s="26">
        <v>12</v>
      </c>
      <c r="P20" s="26">
        <f t="shared" ref="P20:P26" si="3">+P19+M20+O20</f>
        <v>183</v>
      </c>
      <c r="Q20" s="26">
        <v>213</v>
      </c>
      <c r="T20"/>
      <c r="U20"/>
      <c r="V20"/>
      <c r="W20"/>
      <c r="X20"/>
      <c r="Y20"/>
      <c r="Z20"/>
      <c r="AA20"/>
      <c r="AB20"/>
      <c r="AC20"/>
      <c r="AD20"/>
      <c r="AE20"/>
      <c r="AF20"/>
      <c r="AG20"/>
      <c r="AH20"/>
      <c r="AI20"/>
      <c r="AJ20"/>
      <c r="AK20"/>
      <c r="AL20"/>
    </row>
    <row r="21" spans="2:38" ht="15.6" x14ac:dyDescent="0.3">
      <c r="B21" s="126" t="s">
        <v>560</v>
      </c>
      <c r="C21" s="125">
        <v>1</v>
      </c>
      <c r="D21" s="87">
        <f t="shared" si="0"/>
        <v>1.8450184501845018E-3</v>
      </c>
      <c r="I21" s="28">
        <v>2013</v>
      </c>
      <c r="J21" s="125">
        <v>19</v>
      </c>
      <c r="L21" s="42">
        <v>2013</v>
      </c>
      <c r="M21" s="32">
        <f>+'02. General views'!J21</f>
        <v>19</v>
      </c>
      <c r="N21" s="32">
        <f t="shared" si="1"/>
        <v>166</v>
      </c>
      <c r="O21" s="26">
        <v>12</v>
      </c>
      <c r="P21" s="26">
        <f t="shared" si="3"/>
        <v>214</v>
      </c>
      <c r="Q21" s="26">
        <v>275</v>
      </c>
      <c r="T21"/>
      <c r="U21"/>
      <c r="V21"/>
      <c r="W21"/>
      <c r="X21"/>
      <c r="Y21"/>
      <c r="Z21"/>
      <c r="AA21"/>
      <c r="AB21"/>
      <c r="AC21"/>
      <c r="AD21"/>
      <c r="AE21"/>
      <c r="AF21"/>
      <c r="AG21"/>
      <c r="AH21"/>
      <c r="AI21"/>
      <c r="AJ21"/>
      <c r="AK21"/>
      <c r="AL21"/>
    </row>
    <row r="22" spans="2:38" ht="15.6" x14ac:dyDescent="0.3">
      <c r="B22" s="126" t="s">
        <v>575</v>
      </c>
      <c r="C22" s="125">
        <v>1</v>
      </c>
      <c r="D22" s="87">
        <f t="shared" si="0"/>
        <v>1.8450184501845018E-3</v>
      </c>
      <c r="I22" s="28">
        <v>2014</v>
      </c>
      <c r="J22" s="125">
        <v>50</v>
      </c>
      <c r="L22" s="42">
        <v>2014</v>
      </c>
      <c r="M22" s="32">
        <f>+'02. General views'!J22</f>
        <v>50</v>
      </c>
      <c r="N22" s="32">
        <f t="shared" si="1"/>
        <v>216</v>
      </c>
      <c r="O22" s="26">
        <v>12</v>
      </c>
      <c r="P22" s="26">
        <f t="shared" si="3"/>
        <v>276</v>
      </c>
      <c r="Q22" s="26">
        <v>347</v>
      </c>
      <c r="T22"/>
      <c r="U22"/>
      <c r="V22"/>
      <c r="W22"/>
      <c r="X22"/>
      <c r="Y22"/>
      <c r="Z22"/>
      <c r="AA22"/>
      <c r="AB22"/>
      <c r="AC22"/>
      <c r="AD22"/>
      <c r="AE22"/>
      <c r="AF22"/>
      <c r="AG22"/>
      <c r="AH22"/>
      <c r="AI22"/>
      <c r="AJ22"/>
      <c r="AK22"/>
      <c r="AL22"/>
    </row>
    <row r="23" spans="2:38" ht="15.6" x14ac:dyDescent="0.3">
      <c r="B23" s="28" t="s">
        <v>1550</v>
      </c>
      <c r="C23" s="127">
        <v>1</v>
      </c>
      <c r="D23" s="87">
        <f t="shared" si="0"/>
        <v>1.8450184501845018E-3</v>
      </c>
      <c r="I23" s="28">
        <v>2015</v>
      </c>
      <c r="J23" s="125">
        <v>60</v>
      </c>
      <c r="L23" s="42">
        <v>2015</v>
      </c>
      <c r="M23" s="32">
        <f>+'02. General views'!J23</f>
        <v>60</v>
      </c>
      <c r="N23" s="32">
        <f t="shared" si="1"/>
        <v>276</v>
      </c>
      <c r="O23" s="26">
        <v>11</v>
      </c>
      <c r="P23" s="26">
        <f t="shared" si="3"/>
        <v>347</v>
      </c>
      <c r="Q23" s="26">
        <v>407</v>
      </c>
      <c r="T23"/>
      <c r="U23"/>
      <c r="V23"/>
      <c r="W23"/>
      <c r="X23"/>
      <c r="Y23"/>
      <c r="Z23"/>
      <c r="AA23"/>
      <c r="AB23"/>
      <c r="AC23"/>
      <c r="AD23"/>
      <c r="AE23"/>
      <c r="AF23"/>
      <c r="AG23"/>
    </row>
    <row r="24" spans="2:38" x14ac:dyDescent="0.3">
      <c r="B24" s="124" t="s">
        <v>57</v>
      </c>
      <c r="C24" s="128">
        <v>542</v>
      </c>
      <c r="I24" s="28">
        <v>2016</v>
      </c>
      <c r="J24" s="125">
        <v>49</v>
      </c>
      <c r="L24" s="42">
        <v>2016</v>
      </c>
      <c r="M24" s="32">
        <f>+'02. General views'!J24</f>
        <v>49</v>
      </c>
      <c r="N24" s="32">
        <f t="shared" si="1"/>
        <v>325</v>
      </c>
      <c r="O24" s="26">
        <v>11</v>
      </c>
      <c r="P24" s="26">
        <f t="shared" si="3"/>
        <v>407</v>
      </c>
      <c r="Q24" s="26">
        <v>486</v>
      </c>
      <c r="U24" s="163"/>
      <c r="V24" s="163"/>
      <c r="W24" s="163"/>
      <c r="X24" s="163"/>
      <c r="Y24" s="163"/>
      <c r="Z24" s="163"/>
      <c r="AA24" s="163"/>
      <c r="AB24" s="163"/>
      <c r="AC24" s="163"/>
      <c r="AD24" s="163"/>
      <c r="AE24" s="163"/>
      <c r="AF24" s="163"/>
      <c r="AG24" s="163"/>
      <c r="AH24" s="163"/>
      <c r="AI24" s="163"/>
      <c r="AJ24" s="163"/>
      <c r="AK24" s="163"/>
      <c r="AL24" s="163"/>
    </row>
    <row r="25" spans="2:38" x14ac:dyDescent="0.3">
      <c r="I25" s="28">
        <v>2017</v>
      </c>
      <c r="J25" s="125">
        <v>69</v>
      </c>
      <c r="L25" s="42">
        <v>2017</v>
      </c>
      <c r="M25" s="32">
        <f>+'02. General views'!J25</f>
        <v>69</v>
      </c>
      <c r="N25" s="32">
        <f t="shared" si="1"/>
        <v>394</v>
      </c>
      <c r="O25" s="26">
        <v>11</v>
      </c>
      <c r="P25" s="26">
        <f t="shared" si="3"/>
        <v>487</v>
      </c>
      <c r="Q25" s="26">
        <v>539</v>
      </c>
    </row>
    <row r="26" spans="2:38" x14ac:dyDescent="0.3">
      <c r="I26" s="28">
        <v>2018</v>
      </c>
      <c r="J26" s="125">
        <v>42</v>
      </c>
      <c r="L26" s="42">
        <v>2018</v>
      </c>
      <c r="M26" s="32">
        <f>+'02. General views'!J26</f>
        <v>42</v>
      </c>
      <c r="N26" s="32">
        <f>+M26+N25</f>
        <v>436</v>
      </c>
      <c r="O26" s="26">
        <v>11</v>
      </c>
      <c r="P26" s="26">
        <f t="shared" si="3"/>
        <v>540</v>
      </c>
      <c r="Q26" s="26">
        <v>542</v>
      </c>
      <c r="U26" s="87"/>
      <c r="V26" s="87"/>
      <c r="W26" s="87"/>
      <c r="X26" s="87"/>
      <c r="Y26" s="87"/>
      <c r="Z26" s="87"/>
      <c r="AA26" s="87"/>
      <c r="AB26" s="87"/>
      <c r="AC26" s="87"/>
      <c r="AD26" s="87"/>
      <c r="AE26" s="87"/>
      <c r="AF26" s="87"/>
      <c r="AG26" s="87"/>
    </row>
    <row r="27" spans="2:38" x14ac:dyDescent="0.3">
      <c r="I27" s="28">
        <v>2019</v>
      </c>
      <c r="J27" s="125">
        <v>3</v>
      </c>
      <c r="L27" s="42">
        <v>2019</v>
      </c>
      <c r="M27" s="32">
        <f>+'02. General views'!J27</f>
        <v>3</v>
      </c>
      <c r="N27" s="32">
        <f>+M27+N26</f>
        <v>439</v>
      </c>
      <c r="P27" s="26">
        <f t="shared" ref="P27" si="4">+P26+M27+O27</f>
        <v>543</v>
      </c>
    </row>
    <row r="28" spans="2:38" x14ac:dyDescent="0.3">
      <c r="B28" s="76" t="s">
        <v>1192</v>
      </c>
      <c r="I28" s="28" t="s">
        <v>482</v>
      </c>
      <c r="J28" s="125">
        <v>103</v>
      </c>
      <c r="L28" s="91"/>
    </row>
    <row r="29" spans="2:38" x14ac:dyDescent="0.3">
      <c r="B29" s="97" t="s">
        <v>26</v>
      </c>
      <c r="C29" s="99">
        <f>+C7</f>
        <v>274</v>
      </c>
      <c r="D29" s="109">
        <f t="shared" ref="D29:D34" si="5">+C29/$C$34</f>
        <v>0.50553505535055354</v>
      </c>
      <c r="I29" s="28" t="s">
        <v>57</v>
      </c>
      <c r="J29" s="127">
        <v>542</v>
      </c>
    </row>
    <row r="30" spans="2:38" ht="15.6" x14ac:dyDescent="0.3">
      <c r="B30" s="28" t="s">
        <v>21</v>
      </c>
      <c r="C30" s="100">
        <f>+C8</f>
        <v>116</v>
      </c>
      <c r="D30" s="110">
        <f t="shared" si="5"/>
        <v>0.2140221402214022</v>
      </c>
      <c r="I30"/>
      <c r="J30"/>
      <c r="P30" s="87"/>
    </row>
    <row r="31" spans="2:38" x14ac:dyDescent="0.3">
      <c r="B31" s="28" t="s">
        <v>1168</v>
      </c>
      <c r="C31" s="100">
        <f>+C9+C12+C10+C21</f>
        <v>97</v>
      </c>
      <c r="D31" s="110">
        <f t="shared" si="5"/>
        <v>0.17896678966789667</v>
      </c>
    </row>
    <row r="32" spans="2:38" x14ac:dyDescent="0.3">
      <c r="B32" s="28" t="s">
        <v>1462</v>
      </c>
      <c r="C32" s="100">
        <f>+C11+C15+C20</f>
        <v>24</v>
      </c>
      <c r="D32" s="110">
        <f t="shared" si="5"/>
        <v>4.4280442804428041E-2</v>
      </c>
    </row>
    <row r="33" spans="2:16" x14ac:dyDescent="0.3">
      <c r="B33" s="98" t="s">
        <v>1169</v>
      </c>
      <c r="C33" s="101">
        <f>C13+C14+C16+C17+C18+C19+C22+C23</f>
        <v>31</v>
      </c>
      <c r="D33" s="111">
        <f t="shared" si="5"/>
        <v>5.719557195571956E-2</v>
      </c>
    </row>
    <row r="34" spans="2:16" x14ac:dyDescent="0.3">
      <c r="B34" s="96" t="s">
        <v>289</v>
      </c>
      <c r="C34" s="102">
        <f>SUM(C29:C33)</f>
        <v>542</v>
      </c>
      <c r="D34" s="103">
        <f t="shared" si="5"/>
        <v>1</v>
      </c>
    </row>
    <row r="40" spans="2:16" x14ac:dyDescent="0.3">
      <c r="P40" s="87"/>
    </row>
    <row r="41" spans="2:16" x14ac:dyDescent="0.3">
      <c r="B41" s="76" t="s">
        <v>1198</v>
      </c>
      <c r="P41" s="87"/>
    </row>
    <row r="42" spans="2:16" x14ac:dyDescent="0.3">
      <c r="P42" s="87"/>
    </row>
    <row r="43" spans="2:16" x14ac:dyDescent="0.3">
      <c r="B43" s="25" t="s">
        <v>860</v>
      </c>
      <c r="C43" s="26" t="s">
        <v>861</v>
      </c>
      <c r="D43" s="27"/>
      <c r="P43" s="87"/>
    </row>
    <row r="44" spans="2:16" x14ac:dyDescent="0.3">
      <c r="B44" s="27"/>
      <c r="C44" s="27"/>
      <c r="D44" s="27"/>
      <c r="P44" s="87"/>
    </row>
    <row r="45" spans="2:16" x14ac:dyDescent="0.3">
      <c r="B45" s="193" t="s">
        <v>58</v>
      </c>
      <c r="C45" s="193"/>
      <c r="D45" s="193"/>
      <c r="E45" s="81"/>
      <c r="F45" s="81"/>
      <c r="G45" s="81"/>
      <c r="H45" s="81"/>
      <c r="P45" s="87"/>
    </row>
    <row r="46" spans="2:16" x14ac:dyDescent="0.3">
      <c r="B46" s="194" t="s">
        <v>59</v>
      </c>
      <c r="C46" s="194" t="s">
        <v>45</v>
      </c>
      <c r="D46" s="26" t="s">
        <v>289</v>
      </c>
      <c r="E46" s="81"/>
      <c r="F46" s="81"/>
      <c r="G46" s="81"/>
      <c r="H46" s="81"/>
      <c r="L46" s="91"/>
      <c r="P46" s="87"/>
    </row>
    <row r="47" spans="2:16" x14ac:dyDescent="0.3">
      <c r="B47" s="43" t="s">
        <v>17</v>
      </c>
      <c r="D47" s="129">
        <v>6</v>
      </c>
      <c r="E47" s="81"/>
      <c r="G47" s="81"/>
      <c r="H47" s="81"/>
      <c r="P47" s="87"/>
    </row>
    <row r="48" spans="2:16" x14ac:dyDescent="0.3">
      <c r="B48" s="43" t="s">
        <v>288</v>
      </c>
      <c r="D48" s="129">
        <v>37</v>
      </c>
      <c r="E48" s="81"/>
      <c r="G48" s="81"/>
      <c r="H48" s="81"/>
      <c r="P48" s="87"/>
    </row>
    <row r="49" spans="2:8" x14ac:dyDescent="0.3">
      <c r="B49" s="43" t="s">
        <v>119</v>
      </c>
      <c r="D49" s="129">
        <v>64</v>
      </c>
      <c r="E49" s="81"/>
      <c r="G49" s="81"/>
      <c r="H49" s="81"/>
    </row>
    <row r="50" spans="2:8" x14ac:dyDescent="0.3">
      <c r="B50" s="43" t="s">
        <v>69</v>
      </c>
      <c r="D50" s="129">
        <v>157</v>
      </c>
      <c r="E50" s="81"/>
      <c r="G50" s="81"/>
      <c r="H50" s="81"/>
    </row>
    <row r="51" spans="2:8" x14ac:dyDescent="0.3">
      <c r="B51" s="43" t="s">
        <v>123</v>
      </c>
      <c r="D51" s="129">
        <v>121</v>
      </c>
      <c r="E51" s="81"/>
      <c r="G51" s="81"/>
      <c r="H51" s="81"/>
    </row>
    <row r="52" spans="2:8" x14ac:dyDescent="0.3">
      <c r="B52" s="43" t="s">
        <v>142</v>
      </c>
      <c r="D52" s="129">
        <v>85</v>
      </c>
      <c r="E52" s="81"/>
      <c r="G52" s="81"/>
      <c r="H52" s="81"/>
    </row>
    <row r="53" spans="2:8" x14ac:dyDescent="0.3">
      <c r="B53" s="43" t="s">
        <v>19</v>
      </c>
      <c r="D53" s="129">
        <v>26</v>
      </c>
      <c r="E53" s="81"/>
      <c r="G53" s="81"/>
      <c r="H53" s="81"/>
    </row>
    <row r="54" spans="2:8" x14ac:dyDescent="0.3">
      <c r="B54" s="88" t="s">
        <v>1115</v>
      </c>
      <c r="D54" s="129">
        <v>34</v>
      </c>
      <c r="E54" s="81"/>
      <c r="G54" s="81"/>
      <c r="H54" s="81"/>
    </row>
    <row r="55" spans="2:8" x14ac:dyDescent="0.3">
      <c r="B55" s="43" t="s">
        <v>346</v>
      </c>
      <c r="D55" s="129">
        <v>12</v>
      </c>
      <c r="E55" s="81"/>
      <c r="G55" s="81"/>
      <c r="H55" s="81"/>
    </row>
    <row r="56" spans="2:8" x14ac:dyDescent="0.3">
      <c r="B56" s="124" t="s">
        <v>57</v>
      </c>
      <c r="C56" s="124"/>
      <c r="D56" s="130">
        <v>542</v>
      </c>
      <c r="E56" s="81"/>
      <c r="F56" s="81"/>
      <c r="G56" s="81"/>
      <c r="H56" s="81"/>
    </row>
    <row r="57" spans="2:8" ht="15.6" x14ac:dyDescent="0.3">
      <c r="B57"/>
      <c r="C57"/>
      <c r="D57"/>
      <c r="E57" s="81"/>
      <c r="F57" s="81"/>
      <c r="G57" s="81"/>
      <c r="H57" s="81"/>
    </row>
    <row r="58" spans="2:8" x14ac:dyDescent="0.3">
      <c r="B58" s="76"/>
      <c r="C58" s="26" t="s">
        <v>1644</v>
      </c>
      <c r="D58" s="26">
        <f>+D50+D51+D52</f>
        <v>363</v>
      </c>
      <c r="E58" s="87">
        <f>+D58/D56</f>
        <v>0.6697416974169742</v>
      </c>
      <c r="F58" s="81"/>
      <c r="G58" s="81"/>
      <c r="H58" s="81"/>
    </row>
    <row r="59" spans="2:8" ht="15.6" x14ac:dyDescent="0.3">
      <c r="B59"/>
      <c r="C59" s="26" t="s">
        <v>1645</v>
      </c>
      <c r="D59" s="26">
        <f>SUM(D47:D52)</f>
        <v>470</v>
      </c>
      <c r="E59" s="87">
        <f>+D59/D56</f>
        <v>0.86715867158671589</v>
      </c>
      <c r="F59" s="81"/>
      <c r="G59" s="81"/>
      <c r="H59" s="81"/>
    </row>
    <row r="60" spans="2:8" x14ac:dyDescent="0.3">
      <c r="D60" s="27"/>
    </row>
    <row r="61" spans="2:8" x14ac:dyDescent="0.3">
      <c r="B61" s="27"/>
      <c r="C61" s="27"/>
      <c r="D61" s="27"/>
    </row>
    <row r="62" spans="2:8" ht="15.6" x14ac:dyDescent="0.3">
      <c r="B62"/>
      <c r="C62"/>
      <c r="D62"/>
      <c r="E62"/>
    </row>
    <row r="63" spans="2:8" ht="15.6" x14ac:dyDescent="0.3">
      <c r="B63"/>
      <c r="C63"/>
      <c r="D63"/>
      <c r="E63"/>
    </row>
    <row r="64" spans="2:8" ht="15.6" x14ac:dyDescent="0.3">
      <c r="B64"/>
      <c r="C64"/>
      <c r="D64"/>
      <c r="E64"/>
    </row>
    <row r="65" spans="2:5" ht="15.6" x14ac:dyDescent="0.3">
      <c r="B65"/>
      <c r="C65"/>
      <c r="D65"/>
      <c r="E65"/>
    </row>
    <row r="66" spans="2:5" ht="15.6" x14ac:dyDescent="0.3">
      <c r="B66"/>
      <c r="C66"/>
      <c r="D66"/>
      <c r="E66"/>
    </row>
    <row r="67" spans="2:5" ht="15.6" x14ac:dyDescent="0.3">
      <c r="B67"/>
      <c r="C67"/>
      <c r="D67"/>
      <c r="E67"/>
    </row>
    <row r="68" spans="2:5" ht="15.6" x14ac:dyDescent="0.3">
      <c r="B68"/>
      <c r="C68"/>
      <c r="D68"/>
      <c r="E68"/>
    </row>
    <row r="69" spans="2:5" ht="15.6" x14ac:dyDescent="0.3">
      <c r="B69"/>
      <c r="C69"/>
      <c r="D69"/>
      <c r="E69"/>
    </row>
    <row r="70" spans="2:5" ht="15.6" x14ac:dyDescent="0.3">
      <c r="B70"/>
      <c r="C70"/>
      <c r="D70"/>
      <c r="E70"/>
    </row>
    <row r="71" spans="2:5" ht="15.6" x14ac:dyDescent="0.3">
      <c r="B71"/>
      <c r="C71"/>
      <c r="D71"/>
      <c r="E71"/>
    </row>
    <row r="72" spans="2:5" ht="15.6" x14ac:dyDescent="0.3">
      <c r="B72"/>
      <c r="C72"/>
      <c r="D72"/>
      <c r="E72"/>
    </row>
    <row r="73" spans="2:5" ht="15.6" x14ac:dyDescent="0.3">
      <c r="B73"/>
      <c r="C73"/>
      <c r="D73"/>
      <c r="E73"/>
    </row>
    <row r="74" spans="2:5" ht="15.6" x14ac:dyDescent="0.3">
      <c r="B74"/>
      <c r="C74"/>
      <c r="D74"/>
      <c r="E74"/>
    </row>
    <row r="75" spans="2:5" ht="15.6" x14ac:dyDescent="0.3">
      <c r="B75"/>
      <c r="C75"/>
      <c r="D75"/>
      <c r="E75"/>
    </row>
    <row r="76" spans="2:5" ht="15.6" x14ac:dyDescent="0.3">
      <c r="B76"/>
      <c r="C76"/>
      <c r="D76"/>
      <c r="E76"/>
    </row>
    <row r="77" spans="2:5" ht="15.6" x14ac:dyDescent="0.3">
      <c r="B77"/>
      <c r="C77"/>
      <c r="D77"/>
      <c r="E77"/>
    </row>
    <row r="78" spans="2:5" ht="15.6" x14ac:dyDescent="0.3">
      <c r="B78"/>
      <c r="C78"/>
      <c r="D78"/>
      <c r="E78"/>
    </row>
    <row r="79" spans="2:5" ht="15.6" x14ac:dyDescent="0.3">
      <c r="B79"/>
      <c r="C79"/>
      <c r="D79"/>
      <c r="E79"/>
    </row>
    <row r="80" spans="2:5" ht="15.6" x14ac:dyDescent="0.3">
      <c r="B80"/>
      <c r="C80"/>
      <c r="D80"/>
      <c r="E80"/>
    </row>
    <row r="81" spans="2:5" ht="15.6" x14ac:dyDescent="0.3">
      <c r="B81"/>
      <c r="C81"/>
      <c r="D81"/>
      <c r="E81"/>
    </row>
    <row r="82" spans="2:5" ht="15.6" x14ac:dyDescent="0.3">
      <c r="B82"/>
      <c r="C82"/>
      <c r="D82"/>
      <c r="E82"/>
    </row>
    <row r="83" spans="2:5" ht="15.6" x14ac:dyDescent="0.3">
      <c r="B83"/>
      <c r="C83"/>
      <c r="D83"/>
      <c r="E83"/>
    </row>
    <row r="84" spans="2:5" ht="15.6" x14ac:dyDescent="0.3">
      <c r="B84"/>
      <c r="C84"/>
      <c r="D84"/>
      <c r="E84"/>
    </row>
    <row r="85" spans="2:5" ht="15.6" x14ac:dyDescent="0.3">
      <c r="B85"/>
      <c r="C85"/>
      <c r="D85"/>
      <c r="E85"/>
    </row>
    <row r="86" spans="2:5" ht="15.6" x14ac:dyDescent="0.3">
      <c r="B86"/>
      <c r="C86"/>
      <c r="D86"/>
      <c r="E86"/>
    </row>
    <row r="87" spans="2:5" ht="15.6" x14ac:dyDescent="0.3">
      <c r="B87"/>
      <c r="C87"/>
      <c r="D87"/>
      <c r="E87"/>
    </row>
    <row r="88" spans="2:5" ht="15.6" x14ac:dyDescent="0.3">
      <c r="B88"/>
      <c r="C88"/>
      <c r="D88"/>
      <c r="E88"/>
    </row>
    <row r="89" spans="2:5" ht="15.6" x14ac:dyDescent="0.3">
      <c r="B89"/>
      <c r="C89"/>
      <c r="D89"/>
      <c r="E89"/>
    </row>
    <row r="90" spans="2:5" ht="15.6" x14ac:dyDescent="0.3">
      <c r="B90"/>
      <c r="C90"/>
      <c r="D90"/>
      <c r="E90"/>
    </row>
    <row r="91" spans="2:5" ht="15.6" x14ac:dyDescent="0.3">
      <c r="B91"/>
      <c r="C91"/>
      <c r="D91"/>
      <c r="E91"/>
    </row>
    <row r="92" spans="2:5" ht="15.6" x14ac:dyDescent="0.3">
      <c r="B92"/>
      <c r="C92"/>
      <c r="D92"/>
      <c r="E92"/>
    </row>
    <row r="93" spans="2:5" ht="15.6" x14ac:dyDescent="0.3">
      <c r="B93"/>
      <c r="C93"/>
      <c r="D93"/>
      <c r="E93"/>
    </row>
    <row r="94" spans="2:5" ht="15.6" x14ac:dyDescent="0.3">
      <c r="B94"/>
      <c r="C94"/>
      <c r="D94"/>
      <c r="E94"/>
    </row>
    <row r="95" spans="2:5" ht="15.6" x14ac:dyDescent="0.3">
      <c r="B95"/>
      <c r="C95"/>
      <c r="D95"/>
      <c r="E95"/>
    </row>
    <row r="96" spans="2:5" ht="15.6" x14ac:dyDescent="0.3">
      <c r="B96"/>
      <c r="C96"/>
      <c r="D96"/>
      <c r="E96"/>
    </row>
    <row r="97" spans="2:5" ht="15.6" x14ac:dyDescent="0.3">
      <c r="B97"/>
      <c r="C97"/>
      <c r="D97"/>
      <c r="E97"/>
    </row>
    <row r="98" spans="2:5" ht="15.6" x14ac:dyDescent="0.3">
      <c r="B98"/>
      <c r="C98"/>
      <c r="D98"/>
      <c r="E98"/>
    </row>
    <row r="99" spans="2:5" ht="15.6" x14ac:dyDescent="0.3">
      <c r="B99"/>
      <c r="C99"/>
      <c r="D99"/>
      <c r="E99"/>
    </row>
    <row r="100" spans="2:5" ht="15.6" x14ac:dyDescent="0.3">
      <c r="B100"/>
      <c r="C100"/>
      <c r="D100"/>
      <c r="E100"/>
    </row>
    <row r="101" spans="2:5" ht="15.6" x14ac:dyDescent="0.3">
      <c r="B101"/>
      <c r="C101"/>
      <c r="D101"/>
      <c r="E101"/>
    </row>
    <row r="102" spans="2:5" ht="15.6" x14ac:dyDescent="0.3">
      <c r="B102"/>
      <c r="C102"/>
      <c r="D102"/>
      <c r="E102"/>
    </row>
    <row r="103" spans="2:5" ht="15.6" x14ac:dyDescent="0.3">
      <c r="B103"/>
      <c r="C103"/>
      <c r="D103"/>
      <c r="E103"/>
    </row>
    <row r="104" spans="2:5" ht="15.6" x14ac:dyDescent="0.3">
      <c r="B104"/>
      <c r="C104"/>
      <c r="D104"/>
      <c r="E104"/>
    </row>
    <row r="105" spans="2:5" ht="15.6" x14ac:dyDescent="0.3">
      <c r="B105"/>
      <c r="C105"/>
      <c r="D105"/>
      <c r="E105"/>
    </row>
    <row r="106" spans="2:5" ht="15.6" x14ac:dyDescent="0.3">
      <c r="B106"/>
      <c r="C106"/>
      <c r="D106"/>
      <c r="E106"/>
    </row>
    <row r="107" spans="2:5" ht="15.6" x14ac:dyDescent="0.3">
      <c r="B107"/>
      <c r="C107"/>
      <c r="D107"/>
      <c r="E107"/>
    </row>
    <row r="108" spans="2:5" ht="15.6" x14ac:dyDescent="0.3">
      <c r="B108"/>
      <c r="C108"/>
      <c r="D108"/>
      <c r="E108"/>
    </row>
    <row r="109" spans="2:5" ht="15.6" x14ac:dyDescent="0.3">
      <c r="B109"/>
      <c r="C109"/>
      <c r="D109"/>
      <c r="E109"/>
    </row>
    <row r="110" spans="2:5" ht="15.6" x14ac:dyDescent="0.3">
      <c r="B110"/>
      <c r="C110"/>
      <c r="D110"/>
      <c r="E110"/>
    </row>
    <row r="111" spans="2:5" ht="15.6" x14ac:dyDescent="0.3">
      <c r="B111"/>
      <c r="C111"/>
      <c r="D111"/>
      <c r="E111"/>
    </row>
    <row r="112" spans="2:5" ht="15.6" x14ac:dyDescent="0.3">
      <c r="B112"/>
      <c r="C112"/>
      <c r="D112"/>
      <c r="E112"/>
    </row>
    <row r="113" spans="2:5" ht="15.6" x14ac:dyDescent="0.3">
      <c r="B113"/>
      <c r="C113"/>
      <c r="D113"/>
      <c r="E113"/>
    </row>
    <row r="114" spans="2:5" ht="15.6" x14ac:dyDescent="0.3">
      <c r="B114"/>
      <c r="C114"/>
      <c r="D114"/>
      <c r="E114"/>
    </row>
    <row r="115" spans="2:5" ht="15.6" x14ac:dyDescent="0.3">
      <c r="B115"/>
      <c r="C115"/>
      <c r="D115"/>
      <c r="E115"/>
    </row>
    <row r="116" spans="2:5" ht="15.6" x14ac:dyDescent="0.3">
      <c r="B116"/>
      <c r="C116"/>
      <c r="D116"/>
      <c r="E116"/>
    </row>
    <row r="117" spans="2:5" ht="15.6" x14ac:dyDescent="0.3">
      <c r="B117"/>
      <c r="C117"/>
      <c r="D117"/>
      <c r="E117"/>
    </row>
    <row r="118" spans="2:5" ht="15.6" x14ac:dyDescent="0.3">
      <c r="B118"/>
      <c r="C118"/>
      <c r="D118"/>
      <c r="E118"/>
    </row>
    <row r="119" spans="2:5" ht="15.6" x14ac:dyDescent="0.3">
      <c r="B119"/>
      <c r="C119"/>
      <c r="D119"/>
      <c r="E119"/>
    </row>
    <row r="120" spans="2:5" ht="15.6" x14ac:dyDescent="0.3">
      <c r="B120"/>
      <c r="C120"/>
      <c r="D120"/>
      <c r="E120"/>
    </row>
    <row r="121" spans="2:5" ht="15.6" x14ac:dyDescent="0.3">
      <c r="B121"/>
      <c r="C121"/>
      <c r="D121"/>
      <c r="E121"/>
    </row>
    <row r="122" spans="2:5" ht="15.6" x14ac:dyDescent="0.3">
      <c r="B122"/>
      <c r="C122"/>
      <c r="D122"/>
      <c r="E122"/>
    </row>
    <row r="123" spans="2:5" ht="15.6" x14ac:dyDescent="0.3">
      <c r="B123"/>
      <c r="C123"/>
      <c r="D123"/>
      <c r="E123"/>
    </row>
    <row r="124" spans="2:5" ht="15.6" x14ac:dyDescent="0.3">
      <c r="B124"/>
      <c r="C124"/>
      <c r="D124"/>
      <c r="E124"/>
    </row>
    <row r="125" spans="2:5" ht="15.6" x14ac:dyDescent="0.3">
      <c r="B125"/>
      <c r="C125"/>
      <c r="D125"/>
      <c r="E125"/>
    </row>
    <row r="126" spans="2:5" ht="15.6" x14ac:dyDescent="0.3">
      <c r="B126"/>
      <c r="C126"/>
      <c r="D126"/>
      <c r="E126"/>
    </row>
    <row r="127" spans="2:5" ht="15.6" x14ac:dyDescent="0.3">
      <c r="B127"/>
      <c r="C127"/>
      <c r="D127"/>
      <c r="E127"/>
    </row>
    <row r="128" spans="2:5" ht="15.6" x14ac:dyDescent="0.3">
      <c r="B128"/>
      <c r="C128"/>
      <c r="D128"/>
      <c r="E128"/>
    </row>
    <row r="129" spans="2:5" ht="15.6" x14ac:dyDescent="0.3">
      <c r="B129"/>
      <c r="C129"/>
      <c r="D129"/>
      <c r="E129"/>
    </row>
    <row r="130" spans="2:5" ht="15.6" x14ac:dyDescent="0.3">
      <c r="B130"/>
      <c r="C130"/>
      <c r="D130"/>
      <c r="E130"/>
    </row>
    <row r="131" spans="2:5" ht="15.6" x14ac:dyDescent="0.3">
      <c r="B131"/>
      <c r="C131"/>
      <c r="D131"/>
      <c r="E131"/>
    </row>
    <row r="132" spans="2:5" ht="15.6" x14ac:dyDescent="0.3">
      <c r="B132"/>
      <c r="C132"/>
      <c r="D132"/>
      <c r="E132"/>
    </row>
    <row r="133" spans="2:5" ht="15.6" x14ac:dyDescent="0.3">
      <c r="B133"/>
      <c r="C133"/>
      <c r="D133"/>
      <c r="E133"/>
    </row>
    <row r="134" spans="2:5" ht="15.6" x14ac:dyDescent="0.3">
      <c r="B134"/>
      <c r="C134"/>
      <c r="D134"/>
      <c r="E134"/>
    </row>
    <row r="135" spans="2:5" ht="15.6" x14ac:dyDescent="0.3">
      <c r="B135"/>
      <c r="C135"/>
      <c r="D135"/>
      <c r="E135"/>
    </row>
    <row r="136" spans="2:5" ht="15.6" x14ac:dyDescent="0.3">
      <c r="B136"/>
      <c r="C136"/>
      <c r="D136"/>
      <c r="E136"/>
    </row>
    <row r="137" spans="2:5" ht="15.6" x14ac:dyDescent="0.3">
      <c r="B137"/>
      <c r="C137"/>
      <c r="D137"/>
      <c r="E137"/>
    </row>
    <row r="138" spans="2:5" ht="15.6" x14ac:dyDescent="0.3">
      <c r="B138"/>
      <c r="C138"/>
      <c r="D138"/>
      <c r="E138"/>
    </row>
    <row r="139" spans="2:5" ht="15.6" x14ac:dyDescent="0.3">
      <c r="B139"/>
      <c r="C139"/>
      <c r="D139"/>
      <c r="E139"/>
    </row>
    <row r="140" spans="2:5" ht="15.6" x14ac:dyDescent="0.3">
      <c r="B140"/>
      <c r="C140"/>
      <c r="D140"/>
      <c r="E140"/>
    </row>
    <row r="141" spans="2:5" ht="15.6" x14ac:dyDescent="0.3">
      <c r="B141"/>
      <c r="C141"/>
      <c r="D141"/>
      <c r="E141"/>
    </row>
    <row r="142" spans="2:5" ht="15.6" x14ac:dyDescent="0.3">
      <c r="B142"/>
      <c r="C142"/>
      <c r="D142"/>
      <c r="E142"/>
    </row>
    <row r="143" spans="2:5" ht="15.6" x14ac:dyDescent="0.3">
      <c r="B143"/>
      <c r="C143"/>
      <c r="D143"/>
      <c r="E143"/>
    </row>
    <row r="144" spans="2:5" ht="15.6" x14ac:dyDescent="0.3">
      <c r="B144"/>
      <c r="C144"/>
      <c r="D144"/>
      <c r="E144"/>
    </row>
    <row r="145" spans="2:5" ht="15.6" x14ac:dyDescent="0.3">
      <c r="B145"/>
      <c r="C145"/>
      <c r="D145"/>
      <c r="E145"/>
    </row>
    <row r="146" spans="2:5" ht="15.6" x14ac:dyDescent="0.3">
      <c r="B146"/>
      <c r="C146"/>
      <c r="D146"/>
      <c r="E146"/>
    </row>
    <row r="147" spans="2:5" ht="15.6" x14ac:dyDescent="0.3">
      <c r="B147"/>
      <c r="C147"/>
      <c r="D147"/>
      <c r="E147"/>
    </row>
    <row r="148" spans="2:5" ht="15.6" x14ac:dyDescent="0.3">
      <c r="B148"/>
      <c r="C148"/>
      <c r="D148"/>
      <c r="E148"/>
    </row>
    <row r="149" spans="2:5" ht="15.6" x14ac:dyDescent="0.3">
      <c r="B149"/>
      <c r="C149"/>
      <c r="D149"/>
      <c r="E149"/>
    </row>
    <row r="150" spans="2:5" ht="15.6" x14ac:dyDescent="0.3">
      <c r="B150"/>
      <c r="C150"/>
      <c r="D150"/>
      <c r="E150"/>
    </row>
    <row r="151" spans="2:5" ht="15.6" x14ac:dyDescent="0.3">
      <c r="B151"/>
      <c r="C151"/>
      <c r="D151"/>
      <c r="E151"/>
    </row>
    <row r="152" spans="2:5" ht="15.6" x14ac:dyDescent="0.3">
      <c r="B152"/>
      <c r="C152"/>
      <c r="D152"/>
      <c r="E152"/>
    </row>
    <row r="153" spans="2:5" ht="15.6" x14ac:dyDescent="0.3">
      <c r="B153"/>
      <c r="C153"/>
      <c r="D153"/>
      <c r="E153"/>
    </row>
    <row r="154" spans="2:5" ht="15.6" x14ac:dyDescent="0.3">
      <c r="B154"/>
      <c r="C154"/>
      <c r="D154"/>
      <c r="E154"/>
    </row>
    <row r="155" spans="2:5" ht="15.6" x14ac:dyDescent="0.3">
      <c r="B155"/>
      <c r="C155"/>
      <c r="D155"/>
      <c r="E155"/>
    </row>
    <row r="156" spans="2:5" ht="15.6" x14ac:dyDescent="0.3">
      <c r="B156"/>
      <c r="C156"/>
      <c r="D156"/>
      <c r="E156"/>
    </row>
    <row r="157" spans="2:5" ht="15.6" x14ac:dyDescent="0.3">
      <c r="B157"/>
      <c r="C157"/>
      <c r="D157"/>
      <c r="E157"/>
    </row>
    <row r="158" spans="2:5" ht="15.6" x14ac:dyDescent="0.3">
      <c r="B158"/>
      <c r="C158"/>
      <c r="D158"/>
      <c r="E158"/>
    </row>
    <row r="159" spans="2:5" ht="15.6" x14ac:dyDescent="0.3">
      <c r="B159"/>
      <c r="C159"/>
      <c r="D159"/>
      <c r="E159"/>
    </row>
    <row r="160" spans="2:5" ht="15.6" x14ac:dyDescent="0.3">
      <c r="B160"/>
      <c r="C160"/>
      <c r="D160"/>
      <c r="E160"/>
    </row>
    <row r="161" spans="2:5" ht="15.6" x14ac:dyDescent="0.3">
      <c r="B161"/>
      <c r="C161"/>
      <c r="D161"/>
      <c r="E161"/>
    </row>
    <row r="162" spans="2:5" ht="15.6" x14ac:dyDescent="0.3">
      <c r="B162"/>
      <c r="C162"/>
      <c r="D162"/>
      <c r="E162"/>
    </row>
    <row r="163" spans="2:5" ht="15.6" x14ac:dyDescent="0.3">
      <c r="B163"/>
      <c r="C163"/>
      <c r="D163"/>
      <c r="E163"/>
    </row>
    <row r="164" spans="2:5" ht="15.6" x14ac:dyDescent="0.3">
      <c r="B164"/>
      <c r="C164"/>
      <c r="D164"/>
      <c r="E164"/>
    </row>
    <row r="165" spans="2:5" ht="15.6" x14ac:dyDescent="0.3">
      <c r="B165"/>
      <c r="C165"/>
      <c r="D165"/>
      <c r="E165"/>
    </row>
    <row r="166" spans="2:5" ht="15.6" x14ac:dyDescent="0.3">
      <c r="B166"/>
      <c r="C166"/>
      <c r="D166"/>
      <c r="E166"/>
    </row>
    <row r="167" spans="2:5" ht="15.6" x14ac:dyDescent="0.3">
      <c r="B167"/>
      <c r="C167"/>
      <c r="D167"/>
      <c r="E167"/>
    </row>
    <row r="168" spans="2:5" ht="15.6" x14ac:dyDescent="0.3">
      <c r="B168"/>
      <c r="C168"/>
      <c r="D168"/>
      <c r="E168"/>
    </row>
    <row r="169" spans="2:5" ht="15.6" x14ac:dyDescent="0.3">
      <c r="B169"/>
      <c r="C169"/>
      <c r="D169"/>
      <c r="E169"/>
    </row>
    <row r="170" spans="2:5" ht="15.6" x14ac:dyDescent="0.3">
      <c r="B170"/>
      <c r="C170"/>
      <c r="D170"/>
      <c r="E170"/>
    </row>
    <row r="171" spans="2:5" ht="15.6" x14ac:dyDescent="0.3">
      <c r="B171"/>
      <c r="C171"/>
      <c r="D171"/>
      <c r="E171"/>
    </row>
    <row r="172" spans="2:5" ht="15.6" x14ac:dyDescent="0.3">
      <c r="B172"/>
      <c r="C172"/>
      <c r="D172"/>
      <c r="E172"/>
    </row>
    <row r="173" spans="2:5" ht="15.6" x14ac:dyDescent="0.3">
      <c r="B173"/>
      <c r="C173"/>
      <c r="D173"/>
      <c r="E173"/>
    </row>
    <row r="174" spans="2:5" ht="15.6" x14ac:dyDescent="0.3">
      <c r="B174"/>
      <c r="C174"/>
      <c r="D174"/>
      <c r="E174"/>
    </row>
    <row r="175" spans="2:5" ht="15.6" x14ac:dyDescent="0.3">
      <c r="B175"/>
      <c r="C175"/>
      <c r="D175"/>
      <c r="E175"/>
    </row>
    <row r="176" spans="2:5" ht="15.6" x14ac:dyDescent="0.3">
      <c r="B176"/>
      <c r="C176"/>
      <c r="D176"/>
      <c r="E176"/>
    </row>
    <row r="177" spans="2:5" ht="15.6" x14ac:dyDescent="0.3">
      <c r="B177"/>
      <c r="C177"/>
      <c r="D177"/>
      <c r="E177"/>
    </row>
    <row r="178" spans="2:5" ht="15.6" x14ac:dyDescent="0.3">
      <c r="B178"/>
      <c r="C178"/>
      <c r="D178"/>
      <c r="E178"/>
    </row>
    <row r="179" spans="2:5" ht="15.6" x14ac:dyDescent="0.3">
      <c r="B179"/>
      <c r="C179"/>
      <c r="D179"/>
      <c r="E179"/>
    </row>
    <row r="180" spans="2:5" ht="15.6" x14ac:dyDescent="0.3">
      <c r="B180"/>
      <c r="C180"/>
      <c r="D180"/>
      <c r="E180"/>
    </row>
    <row r="181" spans="2:5" ht="15.6" x14ac:dyDescent="0.3">
      <c r="B181"/>
      <c r="C181"/>
      <c r="D181"/>
      <c r="E181"/>
    </row>
    <row r="182" spans="2:5" ht="15.6" x14ac:dyDescent="0.3">
      <c r="B182"/>
      <c r="C182"/>
      <c r="D182"/>
      <c r="E182"/>
    </row>
    <row r="183" spans="2:5" ht="15.6" x14ac:dyDescent="0.3">
      <c r="B183"/>
      <c r="C183"/>
      <c r="D183"/>
      <c r="E183"/>
    </row>
    <row r="184" spans="2:5" ht="15.6" x14ac:dyDescent="0.3">
      <c r="B184"/>
      <c r="C184"/>
      <c r="D184"/>
      <c r="E184"/>
    </row>
    <row r="185" spans="2:5" ht="15.6" x14ac:dyDescent="0.3">
      <c r="B185"/>
      <c r="C185"/>
      <c r="D185"/>
      <c r="E185"/>
    </row>
    <row r="186" spans="2:5" ht="15.6" x14ac:dyDescent="0.3">
      <c r="B186"/>
      <c r="C186"/>
      <c r="D186"/>
      <c r="E186"/>
    </row>
    <row r="187" spans="2:5" ht="15.6" x14ac:dyDescent="0.3">
      <c r="B187"/>
      <c r="C187"/>
      <c r="D187"/>
      <c r="E187"/>
    </row>
    <row r="188" spans="2:5" ht="15.6" x14ac:dyDescent="0.3">
      <c r="B188"/>
      <c r="C188"/>
      <c r="D188"/>
      <c r="E188"/>
    </row>
    <row r="189" spans="2:5" ht="15.6" x14ac:dyDescent="0.3">
      <c r="B189"/>
      <c r="C189"/>
      <c r="D189"/>
      <c r="E189"/>
    </row>
    <row r="190" spans="2:5" ht="15.6" x14ac:dyDescent="0.3">
      <c r="B190"/>
      <c r="C190"/>
      <c r="D190"/>
      <c r="E190"/>
    </row>
    <row r="191" spans="2:5" ht="15.6" x14ac:dyDescent="0.3">
      <c r="B191"/>
      <c r="C191"/>
      <c r="D191"/>
      <c r="E191"/>
    </row>
    <row r="192" spans="2:5" ht="15.6" x14ac:dyDescent="0.3">
      <c r="B192"/>
      <c r="C192"/>
      <c r="D192"/>
      <c r="E192"/>
    </row>
    <row r="193" spans="2:5" ht="15.6" x14ac:dyDescent="0.3">
      <c r="B193"/>
      <c r="C193"/>
      <c r="D193"/>
      <c r="E193"/>
    </row>
    <row r="194" spans="2:5" ht="15.6" x14ac:dyDescent="0.3">
      <c r="B194"/>
      <c r="C194"/>
      <c r="D194"/>
      <c r="E194"/>
    </row>
    <row r="195" spans="2:5" ht="15.6" x14ac:dyDescent="0.3">
      <c r="B195"/>
      <c r="C195"/>
      <c r="D195"/>
      <c r="E195"/>
    </row>
    <row r="196" spans="2:5" ht="15.6" x14ac:dyDescent="0.3">
      <c r="B196"/>
      <c r="C196"/>
      <c r="D196"/>
      <c r="E196"/>
    </row>
    <row r="197" spans="2:5" ht="15.6" x14ac:dyDescent="0.3">
      <c r="B197"/>
      <c r="C197"/>
      <c r="D197"/>
      <c r="E197"/>
    </row>
    <row r="198" spans="2:5" ht="15.6" x14ac:dyDescent="0.3">
      <c r="B198"/>
      <c r="C198"/>
      <c r="D198"/>
      <c r="E198"/>
    </row>
    <row r="199" spans="2:5" ht="15.6" x14ac:dyDescent="0.3">
      <c r="B199"/>
      <c r="C199"/>
      <c r="D199"/>
      <c r="E199"/>
    </row>
    <row r="200" spans="2:5" ht="15.6" x14ac:dyDescent="0.3">
      <c r="B200"/>
      <c r="C200"/>
      <c r="D200"/>
      <c r="E200"/>
    </row>
    <row r="201" spans="2:5" ht="15.6" x14ac:dyDescent="0.3">
      <c r="B201"/>
      <c r="C201"/>
      <c r="D201"/>
      <c r="E201"/>
    </row>
    <row r="202" spans="2:5" ht="15.6" x14ac:dyDescent="0.3">
      <c r="B202"/>
      <c r="C202"/>
      <c r="D202"/>
      <c r="E202"/>
    </row>
    <row r="203" spans="2:5" ht="15.6" x14ac:dyDescent="0.3">
      <c r="B203"/>
      <c r="C203"/>
      <c r="D203"/>
      <c r="E203"/>
    </row>
    <row r="204" spans="2:5" ht="15.6" x14ac:dyDescent="0.3">
      <c r="B204"/>
      <c r="C204"/>
      <c r="D204"/>
      <c r="E204"/>
    </row>
    <row r="205" spans="2:5" ht="15.6" x14ac:dyDescent="0.3">
      <c r="B205"/>
      <c r="C205"/>
      <c r="D205"/>
      <c r="E205"/>
    </row>
    <row r="206" spans="2:5" ht="15.6" x14ac:dyDescent="0.3">
      <c r="B206"/>
      <c r="C206"/>
      <c r="D206"/>
      <c r="E206"/>
    </row>
    <row r="207" spans="2:5" ht="15.6" x14ac:dyDescent="0.3">
      <c r="B207"/>
      <c r="C207"/>
      <c r="D207"/>
      <c r="E207"/>
    </row>
    <row r="208" spans="2:5" ht="15.6" x14ac:dyDescent="0.3">
      <c r="B208"/>
      <c r="C208"/>
      <c r="D208"/>
      <c r="E208"/>
    </row>
    <row r="209" spans="2:5" ht="15.6" x14ac:dyDescent="0.3">
      <c r="B209"/>
      <c r="C209"/>
      <c r="D209"/>
      <c r="E209"/>
    </row>
    <row r="210" spans="2:5" ht="15.6" x14ac:dyDescent="0.3">
      <c r="B210"/>
      <c r="C210"/>
      <c r="D210"/>
      <c r="E210"/>
    </row>
    <row r="211" spans="2:5" ht="15.6" x14ac:dyDescent="0.3">
      <c r="B211"/>
      <c r="C211"/>
      <c r="D211"/>
      <c r="E211"/>
    </row>
    <row r="212" spans="2:5" ht="15.6" x14ac:dyDescent="0.3">
      <c r="B212"/>
      <c r="C212"/>
      <c r="D212"/>
      <c r="E212"/>
    </row>
    <row r="213" spans="2:5" ht="15.6" x14ac:dyDescent="0.3">
      <c r="B213"/>
      <c r="C213"/>
      <c r="D213"/>
      <c r="E213"/>
    </row>
    <row r="214" spans="2:5" ht="15.6" x14ac:dyDescent="0.3">
      <c r="B214"/>
      <c r="C214"/>
      <c r="D214"/>
      <c r="E214"/>
    </row>
    <row r="215" spans="2:5" ht="15.6" x14ac:dyDescent="0.3">
      <c r="B215"/>
      <c r="C215"/>
      <c r="D215"/>
      <c r="E215"/>
    </row>
    <row r="216" spans="2:5" ht="15.6" x14ac:dyDescent="0.3">
      <c r="B216"/>
      <c r="C216"/>
      <c r="D216"/>
      <c r="E216"/>
    </row>
    <row r="217" spans="2:5" ht="15.6" x14ac:dyDescent="0.3">
      <c r="B217"/>
      <c r="C217"/>
      <c r="D217"/>
      <c r="E217"/>
    </row>
    <row r="218" spans="2:5" ht="15.6" x14ac:dyDescent="0.3">
      <c r="B218"/>
      <c r="C218"/>
      <c r="D218"/>
      <c r="E218"/>
    </row>
    <row r="219" spans="2:5" ht="15.6" x14ac:dyDescent="0.3">
      <c r="B219"/>
      <c r="C219"/>
      <c r="D219"/>
      <c r="E219"/>
    </row>
    <row r="220" spans="2:5" ht="15.6" x14ac:dyDescent="0.3">
      <c r="B220"/>
      <c r="C220"/>
      <c r="D220"/>
      <c r="E220"/>
    </row>
    <row r="221" spans="2:5" ht="15.6" x14ac:dyDescent="0.3">
      <c r="B221"/>
      <c r="C221"/>
      <c r="D221"/>
      <c r="E221"/>
    </row>
    <row r="222" spans="2:5" ht="15.6" x14ac:dyDescent="0.3">
      <c r="B222"/>
      <c r="C222"/>
      <c r="D222"/>
      <c r="E222"/>
    </row>
    <row r="223" spans="2:5" ht="15.6" x14ac:dyDescent="0.3">
      <c r="B223"/>
      <c r="C223"/>
      <c r="D223"/>
      <c r="E223"/>
    </row>
    <row r="224" spans="2:5" ht="15.6" x14ac:dyDescent="0.3">
      <c r="B224"/>
      <c r="C224"/>
      <c r="D224"/>
      <c r="E224"/>
    </row>
    <row r="225" spans="2:5" ht="15.6" x14ac:dyDescent="0.3">
      <c r="B225"/>
      <c r="C225"/>
      <c r="D225"/>
      <c r="E225"/>
    </row>
    <row r="226" spans="2:5" ht="15.6" x14ac:dyDescent="0.3">
      <c r="B226"/>
      <c r="C226"/>
      <c r="D226"/>
      <c r="E226"/>
    </row>
    <row r="227" spans="2:5" ht="15.6" x14ac:dyDescent="0.3">
      <c r="B227"/>
      <c r="C227"/>
      <c r="D227"/>
      <c r="E227"/>
    </row>
    <row r="228" spans="2:5" ht="15.6" x14ac:dyDescent="0.3">
      <c r="B228"/>
      <c r="C228"/>
      <c r="D228"/>
      <c r="E228"/>
    </row>
    <row r="229" spans="2:5" ht="15.6" x14ac:dyDescent="0.3">
      <c r="B229"/>
      <c r="C229"/>
      <c r="D229"/>
      <c r="E229"/>
    </row>
    <row r="230" spans="2:5" ht="15.6" x14ac:dyDescent="0.3">
      <c r="B230"/>
      <c r="C230"/>
      <c r="D230"/>
      <c r="E230"/>
    </row>
    <row r="231" spans="2:5" ht="15.6" x14ac:dyDescent="0.3">
      <c r="B231"/>
      <c r="C231"/>
      <c r="D231"/>
      <c r="E231"/>
    </row>
    <row r="232" spans="2:5" ht="15.6" x14ac:dyDescent="0.3">
      <c r="B232"/>
      <c r="C232"/>
      <c r="D232"/>
      <c r="E232"/>
    </row>
    <row r="233" spans="2:5" ht="15.6" x14ac:dyDescent="0.3">
      <c r="B233"/>
      <c r="C233"/>
      <c r="D233"/>
      <c r="E233"/>
    </row>
    <row r="234" spans="2:5" ht="15.6" x14ac:dyDescent="0.3">
      <c r="B234"/>
      <c r="C234"/>
      <c r="D234"/>
      <c r="E234"/>
    </row>
    <row r="235" spans="2:5" ht="15.6" x14ac:dyDescent="0.3">
      <c r="B235"/>
      <c r="C235"/>
      <c r="D235"/>
      <c r="E235"/>
    </row>
    <row r="236" spans="2:5" ht="15.6" x14ac:dyDescent="0.3">
      <c r="B236"/>
      <c r="C236"/>
      <c r="D236"/>
      <c r="E236"/>
    </row>
    <row r="237" spans="2:5" ht="15.6" x14ac:dyDescent="0.3">
      <c r="B237"/>
      <c r="C237"/>
      <c r="D237"/>
      <c r="E237"/>
    </row>
    <row r="238" spans="2:5" ht="15.6" x14ac:dyDescent="0.3">
      <c r="B238"/>
      <c r="C238"/>
      <c r="D238"/>
      <c r="E238"/>
    </row>
    <row r="239" spans="2:5" ht="15.6" x14ac:dyDescent="0.3">
      <c r="B239"/>
      <c r="C239"/>
      <c r="D239"/>
      <c r="E239"/>
    </row>
    <row r="240" spans="2:5" ht="15.6" x14ac:dyDescent="0.3">
      <c r="B240"/>
      <c r="C240"/>
      <c r="D240"/>
      <c r="E240"/>
    </row>
    <row r="241" spans="2:5" ht="15.6" x14ac:dyDescent="0.3">
      <c r="B241"/>
      <c r="C241"/>
      <c r="D241"/>
      <c r="E241"/>
    </row>
    <row r="242" spans="2:5" ht="15.6" x14ac:dyDescent="0.3">
      <c r="B242"/>
      <c r="C242"/>
      <c r="D242"/>
      <c r="E242"/>
    </row>
    <row r="243" spans="2:5" ht="15.6" x14ac:dyDescent="0.3">
      <c r="B243"/>
      <c r="C243"/>
      <c r="D243"/>
      <c r="E243"/>
    </row>
    <row r="244" spans="2:5" ht="15.6" x14ac:dyDescent="0.3">
      <c r="B244"/>
      <c r="C244"/>
      <c r="D244"/>
      <c r="E244"/>
    </row>
    <row r="245" spans="2:5" ht="15.6" x14ac:dyDescent="0.3">
      <c r="B245"/>
      <c r="C245"/>
      <c r="D245"/>
      <c r="E245"/>
    </row>
    <row r="246" spans="2:5" ht="15.6" x14ac:dyDescent="0.3">
      <c r="B246"/>
      <c r="C246"/>
      <c r="D246"/>
      <c r="E246"/>
    </row>
    <row r="247" spans="2:5" ht="15.6" x14ac:dyDescent="0.3">
      <c r="B247"/>
      <c r="C247"/>
      <c r="D247"/>
      <c r="E247"/>
    </row>
    <row r="248" spans="2:5" ht="15.6" x14ac:dyDescent="0.3">
      <c r="B248"/>
      <c r="C248"/>
      <c r="D248"/>
      <c r="E248"/>
    </row>
    <row r="249" spans="2:5" ht="15.6" x14ac:dyDescent="0.3">
      <c r="B249"/>
      <c r="C249"/>
      <c r="D249"/>
      <c r="E249"/>
    </row>
    <row r="250" spans="2:5" ht="15.6" x14ac:dyDescent="0.3">
      <c r="B250"/>
      <c r="C250"/>
      <c r="D250"/>
      <c r="E250"/>
    </row>
    <row r="251" spans="2:5" ht="15.6" x14ac:dyDescent="0.3">
      <c r="B251"/>
      <c r="C251"/>
      <c r="D251"/>
      <c r="E251"/>
    </row>
    <row r="252" spans="2:5" ht="15.6" x14ac:dyDescent="0.3">
      <c r="B252"/>
      <c r="C252"/>
      <c r="D252"/>
      <c r="E252"/>
    </row>
    <row r="253" spans="2:5" ht="15.6" x14ac:dyDescent="0.3">
      <c r="B253"/>
      <c r="C253"/>
      <c r="D253"/>
      <c r="E253"/>
    </row>
    <row r="254" spans="2:5" ht="15.6" x14ac:dyDescent="0.3">
      <c r="B254"/>
      <c r="C254"/>
      <c r="D254"/>
      <c r="E254"/>
    </row>
    <row r="255" spans="2:5" ht="15.6" x14ac:dyDescent="0.3">
      <c r="B255"/>
      <c r="C255"/>
      <c r="D255"/>
      <c r="E255"/>
    </row>
    <row r="256" spans="2:5" ht="15.6" x14ac:dyDescent="0.3">
      <c r="B256"/>
      <c r="C256"/>
      <c r="D256"/>
      <c r="E256"/>
    </row>
    <row r="257" spans="2:5" ht="15.6" x14ac:dyDescent="0.3">
      <c r="B257"/>
      <c r="C257"/>
      <c r="D257"/>
      <c r="E257"/>
    </row>
    <row r="258" spans="2:5" ht="15.6" x14ac:dyDescent="0.3">
      <c r="B258"/>
      <c r="C258"/>
      <c r="D258"/>
      <c r="E258"/>
    </row>
    <row r="259" spans="2:5" ht="15.6" x14ac:dyDescent="0.3">
      <c r="B259"/>
      <c r="C259"/>
      <c r="D259"/>
      <c r="E259"/>
    </row>
    <row r="260" spans="2:5" ht="15.6" x14ac:dyDescent="0.3">
      <c r="B260"/>
      <c r="C260"/>
      <c r="D260"/>
      <c r="E260"/>
    </row>
    <row r="261" spans="2:5" ht="15.6" x14ac:dyDescent="0.3">
      <c r="B261"/>
      <c r="C261"/>
      <c r="D261"/>
      <c r="E261"/>
    </row>
    <row r="262" spans="2:5" ht="15.6" x14ac:dyDescent="0.3">
      <c r="B262"/>
      <c r="C262"/>
      <c r="D262"/>
      <c r="E262"/>
    </row>
    <row r="263" spans="2:5" ht="15.6" x14ac:dyDescent="0.3">
      <c r="B263"/>
      <c r="C263"/>
      <c r="D263"/>
      <c r="E263"/>
    </row>
    <row r="264" spans="2:5" ht="15.6" x14ac:dyDescent="0.3">
      <c r="B264"/>
      <c r="C264"/>
      <c r="D264"/>
      <c r="E264"/>
    </row>
    <row r="265" spans="2:5" ht="15.6" x14ac:dyDescent="0.3">
      <c r="B265"/>
      <c r="C265"/>
      <c r="D265"/>
      <c r="E265"/>
    </row>
    <row r="266" spans="2:5" ht="15.6" x14ac:dyDescent="0.3">
      <c r="B266"/>
      <c r="C266"/>
      <c r="D266"/>
      <c r="E266"/>
    </row>
    <row r="267" spans="2:5" ht="15.6" x14ac:dyDescent="0.3">
      <c r="B267"/>
      <c r="C267"/>
      <c r="D267"/>
      <c r="E267"/>
    </row>
    <row r="268" spans="2:5" ht="15.6" x14ac:dyDescent="0.3">
      <c r="B268"/>
      <c r="C268"/>
      <c r="D268"/>
      <c r="E268"/>
    </row>
    <row r="269" spans="2:5" ht="15.6" x14ac:dyDescent="0.3">
      <c r="B269"/>
      <c r="C269"/>
      <c r="D269"/>
      <c r="E269"/>
    </row>
    <row r="270" spans="2:5" ht="15.6" x14ac:dyDescent="0.3">
      <c r="B270"/>
      <c r="C270"/>
      <c r="D270"/>
      <c r="E270"/>
    </row>
    <row r="271" spans="2:5" ht="15.6" x14ac:dyDescent="0.3">
      <c r="B271"/>
      <c r="C271"/>
      <c r="D271"/>
      <c r="E271"/>
    </row>
    <row r="272" spans="2:5" ht="15.6" x14ac:dyDescent="0.3">
      <c r="B272"/>
      <c r="C272"/>
      <c r="D272"/>
      <c r="E272"/>
    </row>
    <row r="273" spans="2:5" ht="15.6" x14ac:dyDescent="0.3">
      <c r="B273"/>
      <c r="C273"/>
      <c r="D273"/>
      <c r="E273"/>
    </row>
    <row r="274" spans="2:5" ht="15.6" x14ac:dyDescent="0.3">
      <c r="B274"/>
      <c r="C274"/>
      <c r="D274"/>
      <c r="E274"/>
    </row>
    <row r="275" spans="2:5" ht="15.6" x14ac:dyDescent="0.3">
      <c r="B275"/>
      <c r="C275"/>
      <c r="D275"/>
      <c r="E275"/>
    </row>
    <row r="276" spans="2:5" ht="15.6" x14ac:dyDescent="0.3">
      <c r="B276"/>
      <c r="C276"/>
      <c r="D276"/>
      <c r="E276"/>
    </row>
    <row r="277" spans="2:5" ht="15.6" x14ac:dyDescent="0.3">
      <c r="B277"/>
      <c r="C277"/>
      <c r="D277"/>
      <c r="E277"/>
    </row>
    <row r="278" spans="2:5" ht="15.6" x14ac:dyDescent="0.3">
      <c r="B278"/>
      <c r="C278"/>
      <c r="D278"/>
      <c r="E278"/>
    </row>
    <row r="279" spans="2:5" ht="15.6" x14ac:dyDescent="0.3">
      <c r="B279"/>
      <c r="C279"/>
      <c r="D279"/>
      <c r="E279"/>
    </row>
    <row r="280" spans="2:5" ht="15.6" x14ac:dyDescent="0.3">
      <c r="B280"/>
      <c r="C280"/>
      <c r="D280"/>
      <c r="E280"/>
    </row>
    <row r="281" spans="2:5" ht="15.6" x14ac:dyDescent="0.3">
      <c r="B281"/>
      <c r="C281"/>
      <c r="D281"/>
      <c r="E281"/>
    </row>
    <row r="282" spans="2:5" ht="15.6" x14ac:dyDescent="0.3">
      <c r="B282"/>
      <c r="C282"/>
      <c r="D282"/>
      <c r="E282"/>
    </row>
    <row r="283" spans="2:5" ht="15.6" x14ac:dyDescent="0.3">
      <c r="B283"/>
      <c r="C283"/>
      <c r="D283"/>
      <c r="E283"/>
    </row>
    <row r="284" spans="2:5" ht="15.6" x14ac:dyDescent="0.3">
      <c r="B284"/>
      <c r="C284"/>
      <c r="D284"/>
      <c r="E284"/>
    </row>
    <row r="285" spans="2:5" ht="15.6" x14ac:dyDescent="0.3">
      <c r="B285"/>
      <c r="C285"/>
      <c r="D285"/>
      <c r="E285"/>
    </row>
    <row r="286" spans="2:5" ht="15.6" x14ac:dyDescent="0.3">
      <c r="B286"/>
      <c r="C286"/>
      <c r="D286"/>
      <c r="E286"/>
    </row>
    <row r="287" spans="2:5" ht="15.6" x14ac:dyDescent="0.3">
      <c r="B287"/>
      <c r="C287"/>
      <c r="D287"/>
      <c r="E287"/>
    </row>
    <row r="288" spans="2:5" ht="15.6" x14ac:dyDescent="0.3">
      <c r="B288"/>
      <c r="C288"/>
      <c r="D288"/>
      <c r="E288"/>
    </row>
    <row r="289" spans="2:5" ht="15.6" x14ac:dyDescent="0.3">
      <c r="B289"/>
      <c r="C289"/>
      <c r="D289"/>
      <c r="E289"/>
    </row>
    <row r="290" spans="2:5" ht="15.6" x14ac:dyDescent="0.3">
      <c r="B290"/>
      <c r="C290"/>
      <c r="D290"/>
      <c r="E290"/>
    </row>
    <row r="291" spans="2:5" ht="15.6" x14ac:dyDescent="0.3">
      <c r="B291"/>
      <c r="C291"/>
      <c r="D291"/>
      <c r="E291"/>
    </row>
    <row r="292" spans="2:5" ht="15.6" x14ac:dyDescent="0.3">
      <c r="B292"/>
      <c r="C292"/>
      <c r="D292"/>
      <c r="E292"/>
    </row>
    <row r="293" spans="2:5" ht="15.6" x14ac:dyDescent="0.3">
      <c r="B293"/>
      <c r="C293"/>
      <c r="D293"/>
      <c r="E293"/>
    </row>
    <row r="294" spans="2:5" ht="15.6" x14ac:dyDescent="0.3">
      <c r="B294"/>
      <c r="C294"/>
      <c r="D294"/>
      <c r="E294"/>
    </row>
    <row r="295" spans="2:5" ht="15.6" x14ac:dyDescent="0.3">
      <c r="B295"/>
      <c r="C295"/>
      <c r="D295"/>
      <c r="E295"/>
    </row>
    <row r="296" spans="2:5" ht="15.6" x14ac:dyDescent="0.3">
      <c r="B296"/>
      <c r="C296"/>
      <c r="D296"/>
      <c r="E296"/>
    </row>
    <row r="297" spans="2:5" ht="15.6" x14ac:dyDescent="0.3">
      <c r="B297"/>
      <c r="C297"/>
      <c r="D297"/>
      <c r="E297"/>
    </row>
    <row r="298" spans="2:5" ht="15.6" x14ac:dyDescent="0.3">
      <c r="B298"/>
      <c r="C298"/>
      <c r="D298"/>
      <c r="E298"/>
    </row>
    <row r="299" spans="2:5" ht="15.6" x14ac:dyDescent="0.3">
      <c r="B299"/>
      <c r="C299"/>
      <c r="D299"/>
      <c r="E299"/>
    </row>
    <row r="300" spans="2:5" ht="15.6" x14ac:dyDescent="0.3">
      <c r="B300"/>
      <c r="C300"/>
      <c r="D300"/>
      <c r="E300"/>
    </row>
    <row r="301" spans="2:5" ht="15.6" x14ac:dyDescent="0.3">
      <c r="B301"/>
      <c r="C301"/>
      <c r="D301"/>
      <c r="E301"/>
    </row>
    <row r="302" spans="2:5" ht="15.6" x14ac:dyDescent="0.3">
      <c r="B302"/>
      <c r="C302"/>
      <c r="D302"/>
      <c r="E302"/>
    </row>
    <row r="303" spans="2:5" ht="15.6" x14ac:dyDescent="0.3">
      <c r="B303"/>
      <c r="C303"/>
      <c r="D303"/>
      <c r="E303"/>
    </row>
    <row r="304" spans="2:5" ht="15.6" x14ac:dyDescent="0.3">
      <c r="B304"/>
      <c r="C304"/>
      <c r="D304"/>
      <c r="E304"/>
    </row>
    <row r="305" spans="2:5" ht="15.6" x14ac:dyDescent="0.3">
      <c r="B305"/>
      <c r="C305"/>
      <c r="D305"/>
      <c r="E305"/>
    </row>
    <row r="306" spans="2:5" ht="15.6" x14ac:dyDescent="0.3">
      <c r="B306"/>
      <c r="C306"/>
      <c r="D306"/>
      <c r="E306"/>
    </row>
    <row r="307" spans="2:5" ht="15.6" x14ac:dyDescent="0.3">
      <c r="B307"/>
      <c r="C307"/>
      <c r="D307"/>
      <c r="E307"/>
    </row>
    <row r="308" spans="2:5" ht="15.6" x14ac:dyDescent="0.3">
      <c r="B308"/>
      <c r="C308"/>
      <c r="D308"/>
      <c r="E308"/>
    </row>
    <row r="309" spans="2:5" ht="15.6" x14ac:dyDescent="0.3">
      <c r="B309"/>
      <c r="C309"/>
      <c r="D309"/>
      <c r="E309"/>
    </row>
    <row r="310" spans="2:5" ht="15.6" x14ac:dyDescent="0.3">
      <c r="B310"/>
      <c r="C310"/>
      <c r="D310"/>
      <c r="E310"/>
    </row>
    <row r="311" spans="2:5" ht="15.6" x14ac:dyDescent="0.3">
      <c r="B311"/>
      <c r="C311"/>
      <c r="D311"/>
      <c r="E311"/>
    </row>
    <row r="312" spans="2:5" ht="15.6" x14ac:dyDescent="0.3">
      <c r="B312"/>
      <c r="C312"/>
      <c r="D312"/>
      <c r="E312"/>
    </row>
    <row r="313" spans="2:5" ht="15.6" x14ac:dyDescent="0.3">
      <c r="B313"/>
      <c r="C313"/>
      <c r="D313"/>
      <c r="E313"/>
    </row>
    <row r="314" spans="2:5" ht="15.6" x14ac:dyDescent="0.3">
      <c r="B314"/>
      <c r="C314"/>
      <c r="D314"/>
      <c r="E314"/>
    </row>
    <row r="315" spans="2:5" ht="15.6" x14ac:dyDescent="0.3">
      <c r="B315"/>
      <c r="C315"/>
      <c r="D315"/>
      <c r="E315"/>
    </row>
    <row r="316" spans="2:5" ht="15.6" x14ac:dyDescent="0.3">
      <c r="B316"/>
      <c r="C316"/>
      <c r="D316"/>
      <c r="E316"/>
    </row>
    <row r="317" spans="2:5" ht="15.6" x14ac:dyDescent="0.3">
      <c r="B317"/>
      <c r="C317"/>
      <c r="D317"/>
      <c r="E317"/>
    </row>
    <row r="318" spans="2:5" ht="15.6" x14ac:dyDescent="0.3">
      <c r="B318"/>
      <c r="C318"/>
      <c r="D318"/>
      <c r="E318"/>
    </row>
    <row r="319" spans="2:5" ht="15.6" x14ac:dyDescent="0.3">
      <c r="B319"/>
      <c r="C319"/>
      <c r="D319"/>
      <c r="E319"/>
    </row>
    <row r="320" spans="2:5" ht="15.6" x14ac:dyDescent="0.3">
      <c r="B320"/>
      <c r="C320"/>
      <c r="D320"/>
      <c r="E320"/>
    </row>
    <row r="321" spans="2:5" ht="15.6" x14ac:dyDescent="0.3">
      <c r="B321"/>
      <c r="C321"/>
      <c r="D321"/>
      <c r="E321"/>
    </row>
    <row r="322" spans="2:5" ht="15.6" x14ac:dyDescent="0.3">
      <c r="B322"/>
      <c r="C322"/>
      <c r="D322"/>
      <c r="E322"/>
    </row>
    <row r="323" spans="2:5" ht="15.6" x14ac:dyDescent="0.3">
      <c r="B323"/>
      <c r="C323"/>
      <c r="D323"/>
      <c r="E323"/>
    </row>
    <row r="324" spans="2:5" ht="15.6" x14ac:dyDescent="0.3">
      <c r="B324"/>
      <c r="C324"/>
      <c r="D324"/>
      <c r="E324"/>
    </row>
    <row r="325" spans="2:5" ht="15.6" x14ac:dyDescent="0.3">
      <c r="B325"/>
      <c r="C325"/>
      <c r="D325"/>
      <c r="E325"/>
    </row>
    <row r="326" spans="2:5" ht="15.6" x14ac:dyDescent="0.3">
      <c r="B326"/>
      <c r="C326"/>
      <c r="D326"/>
      <c r="E326"/>
    </row>
    <row r="327" spans="2:5" ht="15.6" x14ac:dyDescent="0.3">
      <c r="B327"/>
      <c r="C327"/>
      <c r="D327"/>
      <c r="E327"/>
    </row>
    <row r="328" spans="2:5" ht="15.6" x14ac:dyDescent="0.3">
      <c r="B328"/>
      <c r="C328"/>
      <c r="D328"/>
      <c r="E328"/>
    </row>
    <row r="329" spans="2:5" ht="15.6" x14ac:dyDescent="0.3">
      <c r="B329"/>
      <c r="C329"/>
      <c r="D329"/>
      <c r="E329"/>
    </row>
    <row r="330" spans="2:5" ht="15.6" x14ac:dyDescent="0.3">
      <c r="B330"/>
      <c r="C330"/>
      <c r="D330"/>
      <c r="E330"/>
    </row>
    <row r="331" spans="2:5" ht="15.6" x14ac:dyDescent="0.3">
      <c r="B331"/>
      <c r="C331"/>
      <c r="D331"/>
      <c r="E331"/>
    </row>
    <row r="332" spans="2:5" ht="15.6" x14ac:dyDescent="0.3">
      <c r="B332"/>
      <c r="C332"/>
      <c r="D332"/>
      <c r="E332"/>
    </row>
    <row r="333" spans="2:5" ht="15.6" x14ac:dyDescent="0.3">
      <c r="B333"/>
      <c r="C333"/>
      <c r="D333"/>
      <c r="E333"/>
    </row>
    <row r="334" spans="2:5" ht="15.6" x14ac:dyDescent="0.3">
      <c r="B334"/>
      <c r="C334"/>
      <c r="D334"/>
      <c r="E334"/>
    </row>
    <row r="335" spans="2:5" ht="15.6" x14ac:dyDescent="0.3">
      <c r="B335"/>
      <c r="C335"/>
      <c r="D335"/>
      <c r="E335"/>
    </row>
    <row r="336" spans="2:5" ht="15.6" x14ac:dyDescent="0.3">
      <c r="B336"/>
      <c r="C336"/>
      <c r="D336"/>
      <c r="E336"/>
    </row>
    <row r="337" spans="2:5" ht="15.6" x14ac:dyDescent="0.3">
      <c r="B337"/>
      <c r="C337"/>
      <c r="D337"/>
      <c r="E337"/>
    </row>
    <row r="338" spans="2:5" ht="15.6" x14ac:dyDescent="0.3">
      <c r="B338"/>
      <c r="C338"/>
      <c r="D338"/>
      <c r="E338"/>
    </row>
    <row r="339" spans="2:5" ht="15.6" x14ac:dyDescent="0.3">
      <c r="B339"/>
      <c r="C339"/>
      <c r="D339"/>
      <c r="E339"/>
    </row>
    <row r="340" spans="2:5" ht="15.6" x14ac:dyDescent="0.3">
      <c r="B340"/>
      <c r="C340"/>
      <c r="D340"/>
      <c r="E340"/>
    </row>
    <row r="341" spans="2:5" ht="15.6" x14ac:dyDescent="0.3">
      <c r="B341"/>
      <c r="C341"/>
      <c r="D341"/>
      <c r="E341"/>
    </row>
    <row r="342" spans="2:5" ht="15.6" x14ac:dyDescent="0.3">
      <c r="B342"/>
      <c r="C342"/>
      <c r="D342"/>
      <c r="E342"/>
    </row>
    <row r="343" spans="2:5" ht="15.6" x14ac:dyDescent="0.3">
      <c r="B343"/>
      <c r="C343"/>
      <c r="D343"/>
      <c r="E343"/>
    </row>
    <row r="344" spans="2:5" ht="15.6" x14ac:dyDescent="0.3">
      <c r="B344"/>
      <c r="C344"/>
      <c r="D344"/>
      <c r="E344"/>
    </row>
    <row r="345" spans="2:5" ht="15.6" x14ac:dyDescent="0.3">
      <c r="B345"/>
      <c r="C345"/>
      <c r="D345"/>
      <c r="E345"/>
    </row>
    <row r="346" spans="2:5" ht="15.6" x14ac:dyDescent="0.3">
      <c r="B346"/>
      <c r="C346"/>
      <c r="D346"/>
      <c r="E346"/>
    </row>
    <row r="347" spans="2:5" ht="15.6" x14ac:dyDescent="0.3">
      <c r="B347"/>
      <c r="C347"/>
      <c r="D347"/>
      <c r="E347"/>
    </row>
    <row r="348" spans="2:5" ht="15.6" x14ac:dyDescent="0.3">
      <c r="B348"/>
      <c r="C348"/>
      <c r="D348"/>
      <c r="E348"/>
    </row>
    <row r="349" spans="2:5" ht="15.6" x14ac:dyDescent="0.3">
      <c r="B349"/>
      <c r="C349"/>
      <c r="D349"/>
      <c r="E349"/>
    </row>
    <row r="350" spans="2:5" ht="15.6" x14ac:dyDescent="0.3">
      <c r="B350"/>
      <c r="C350"/>
      <c r="D350"/>
      <c r="E350"/>
    </row>
    <row r="351" spans="2:5" ht="15.6" x14ac:dyDescent="0.3">
      <c r="B351"/>
      <c r="C351"/>
      <c r="D351"/>
      <c r="E351"/>
    </row>
    <row r="352" spans="2:5" ht="15.6" x14ac:dyDescent="0.3">
      <c r="B352"/>
      <c r="C352"/>
      <c r="D352"/>
      <c r="E352"/>
    </row>
    <row r="353" spans="2:5" ht="15.6" x14ac:dyDescent="0.3">
      <c r="B353"/>
      <c r="C353"/>
      <c r="D353"/>
      <c r="E353"/>
    </row>
    <row r="354" spans="2:5" ht="15.6" x14ac:dyDescent="0.3">
      <c r="B354"/>
      <c r="C354"/>
      <c r="D354"/>
      <c r="E354"/>
    </row>
    <row r="355" spans="2:5" ht="15.6" x14ac:dyDescent="0.3">
      <c r="B355"/>
      <c r="C355"/>
      <c r="D355"/>
      <c r="E355"/>
    </row>
    <row r="356" spans="2:5" ht="15.6" x14ac:dyDescent="0.3">
      <c r="B356"/>
      <c r="C356"/>
      <c r="D356"/>
      <c r="E356"/>
    </row>
    <row r="357" spans="2:5" ht="15.6" x14ac:dyDescent="0.3">
      <c r="B357"/>
      <c r="C357"/>
      <c r="D357"/>
      <c r="E357"/>
    </row>
    <row r="358" spans="2:5" ht="15.6" x14ac:dyDescent="0.3">
      <c r="B358"/>
      <c r="C358"/>
      <c r="D358"/>
      <c r="E358"/>
    </row>
    <row r="359" spans="2:5" ht="15.6" x14ac:dyDescent="0.3">
      <c r="B359"/>
      <c r="C359"/>
      <c r="D359"/>
      <c r="E359"/>
    </row>
    <row r="360" spans="2:5" ht="15.6" x14ac:dyDescent="0.3">
      <c r="B360"/>
      <c r="C360"/>
      <c r="D360"/>
      <c r="E360"/>
    </row>
    <row r="361" spans="2:5" ht="15.6" x14ac:dyDescent="0.3">
      <c r="B361"/>
      <c r="C361"/>
      <c r="D361"/>
      <c r="E361"/>
    </row>
    <row r="362" spans="2:5" ht="15.6" x14ac:dyDescent="0.3">
      <c r="B362"/>
      <c r="C362"/>
      <c r="D362"/>
      <c r="E362"/>
    </row>
    <row r="363" spans="2:5" ht="15.6" x14ac:dyDescent="0.3">
      <c r="B363"/>
      <c r="C363"/>
      <c r="D363"/>
      <c r="E363"/>
    </row>
    <row r="364" spans="2:5" ht="15.6" x14ac:dyDescent="0.3">
      <c r="B364"/>
      <c r="C364"/>
      <c r="D364"/>
      <c r="E364"/>
    </row>
    <row r="365" spans="2:5" ht="15.6" x14ac:dyDescent="0.3">
      <c r="B365"/>
      <c r="C365"/>
      <c r="D365"/>
      <c r="E365"/>
    </row>
    <row r="366" spans="2:5" ht="15.6" x14ac:dyDescent="0.3">
      <c r="B366"/>
      <c r="C366"/>
      <c r="D366"/>
      <c r="E366"/>
    </row>
    <row r="367" spans="2:5" ht="15.6" x14ac:dyDescent="0.3">
      <c r="B367"/>
      <c r="C367"/>
      <c r="D367"/>
      <c r="E367"/>
    </row>
    <row r="368" spans="2:5" ht="15.6" x14ac:dyDescent="0.3">
      <c r="B368"/>
      <c r="C368"/>
      <c r="D368"/>
      <c r="E368"/>
    </row>
    <row r="369" spans="2:5" ht="15.6" x14ac:dyDescent="0.3">
      <c r="B369"/>
      <c r="C369"/>
      <c r="D369"/>
      <c r="E369"/>
    </row>
    <row r="370" spans="2:5" ht="15.6" x14ac:dyDescent="0.3">
      <c r="B370"/>
      <c r="C370"/>
      <c r="D370"/>
      <c r="E370"/>
    </row>
    <row r="371" spans="2:5" ht="15.6" x14ac:dyDescent="0.3">
      <c r="B371"/>
      <c r="C371"/>
      <c r="D371"/>
      <c r="E371"/>
    </row>
    <row r="372" spans="2:5" ht="15.6" x14ac:dyDescent="0.3">
      <c r="B372"/>
      <c r="C372"/>
      <c r="D372"/>
      <c r="E372"/>
    </row>
    <row r="373" spans="2:5" ht="15.6" x14ac:dyDescent="0.3">
      <c r="B373"/>
      <c r="C373"/>
      <c r="D373"/>
      <c r="E373"/>
    </row>
    <row r="374" spans="2:5" ht="15.6" x14ac:dyDescent="0.3">
      <c r="B374"/>
      <c r="C374"/>
      <c r="D374"/>
      <c r="E374"/>
    </row>
    <row r="375" spans="2:5" ht="15.6" x14ac:dyDescent="0.3">
      <c r="B375"/>
      <c r="C375"/>
      <c r="D375"/>
      <c r="E375"/>
    </row>
    <row r="376" spans="2:5" ht="15.6" x14ac:dyDescent="0.3">
      <c r="B376"/>
      <c r="C376"/>
      <c r="D376"/>
      <c r="E376"/>
    </row>
    <row r="377" spans="2:5" ht="15.6" x14ac:dyDescent="0.3">
      <c r="B377"/>
      <c r="C377"/>
      <c r="D377"/>
      <c r="E377"/>
    </row>
    <row r="378" spans="2:5" ht="15.6" x14ac:dyDescent="0.3">
      <c r="B378"/>
      <c r="C378"/>
      <c r="D378"/>
      <c r="E378"/>
    </row>
    <row r="379" spans="2:5" ht="15.6" x14ac:dyDescent="0.3">
      <c r="B379"/>
      <c r="C379"/>
      <c r="D379"/>
      <c r="E379"/>
    </row>
    <row r="380" spans="2:5" ht="15.6" x14ac:dyDescent="0.3">
      <c r="B380"/>
      <c r="C380"/>
      <c r="D380"/>
      <c r="E380"/>
    </row>
    <row r="381" spans="2:5" ht="15.6" x14ac:dyDescent="0.3">
      <c r="B381"/>
      <c r="C381"/>
      <c r="D381"/>
      <c r="E381"/>
    </row>
    <row r="382" spans="2:5" ht="15.6" x14ac:dyDescent="0.3">
      <c r="B382"/>
      <c r="C382"/>
      <c r="D382"/>
      <c r="E382"/>
    </row>
    <row r="383" spans="2:5" ht="15.6" x14ac:dyDescent="0.3">
      <c r="B383"/>
      <c r="C383"/>
      <c r="D383"/>
      <c r="E383"/>
    </row>
    <row r="384" spans="2:5" ht="15.6" x14ac:dyDescent="0.3">
      <c r="B384"/>
      <c r="C384"/>
      <c r="D384"/>
      <c r="E384"/>
    </row>
    <row r="385" spans="2:5" ht="15.6" x14ac:dyDescent="0.3">
      <c r="B385"/>
      <c r="C385"/>
      <c r="D385"/>
      <c r="E385"/>
    </row>
    <row r="386" spans="2:5" ht="15.6" x14ac:dyDescent="0.3">
      <c r="B386"/>
      <c r="C386"/>
      <c r="D386"/>
      <c r="E386"/>
    </row>
    <row r="387" spans="2:5" ht="15.6" x14ac:dyDescent="0.3">
      <c r="B387"/>
      <c r="C387"/>
      <c r="D387"/>
      <c r="E387"/>
    </row>
    <row r="388" spans="2:5" ht="15.6" x14ac:dyDescent="0.3">
      <c r="B388"/>
      <c r="C388"/>
      <c r="D388"/>
      <c r="E388"/>
    </row>
    <row r="389" spans="2:5" ht="15.6" x14ac:dyDescent="0.3">
      <c r="B389"/>
      <c r="C389"/>
      <c r="D389"/>
      <c r="E389"/>
    </row>
    <row r="390" spans="2:5" ht="15.6" x14ac:dyDescent="0.3">
      <c r="B390"/>
      <c r="C390"/>
      <c r="D390"/>
      <c r="E390"/>
    </row>
    <row r="391" spans="2:5" ht="15.6" x14ac:dyDescent="0.3">
      <c r="B391"/>
      <c r="C391"/>
      <c r="D391"/>
      <c r="E391"/>
    </row>
    <row r="392" spans="2:5" ht="15.6" x14ac:dyDescent="0.3">
      <c r="B392"/>
      <c r="C392"/>
      <c r="D392"/>
      <c r="E392"/>
    </row>
    <row r="393" spans="2:5" ht="15.6" x14ac:dyDescent="0.3">
      <c r="B393"/>
      <c r="C393"/>
      <c r="D393"/>
      <c r="E393"/>
    </row>
    <row r="394" spans="2:5" ht="15.6" x14ac:dyDescent="0.3">
      <c r="B394"/>
      <c r="C394"/>
      <c r="D394"/>
      <c r="E394"/>
    </row>
    <row r="395" spans="2:5" ht="15.6" x14ac:dyDescent="0.3">
      <c r="B395"/>
      <c r="C395"/>
      <c r="D395"/>
      <c r="E395"/>
    </row>
    <row r="396" spans="2:5" ht="15.6" x14ac:dyDescent="0.3">
      <c r="B396"/>
      <c r="C396"/>
      <c r="D396"/>
      <c r="E396"/>
    </row>
    <row r="397" spans="2:5" ht="15.6" x14ac:dyDescent="0.3">
      <c r="B397"/>
      <c r="C397"/>
      <c r="D397"/>
      <c r="E397"/>
    </row>
    <row r="398" spans="2:5" ht="15.6" x14ac:dyDescent="0.3">
      <c r="B398"/>
      <c r="C398"/>
      <c r="D398"/>
      <c r="E398"/>
    </row>
    <row r="399" spans="2:5" ht="15.6" x14ac:dyDescent="0.3">
      <c r="B399"/>
      <c r="C399"/>
      <c r="D399"/>
      <c r="E399"/>
    </row>
    <row r="400" spans="2:5" ht="15.6" x14ac:dyDescent="0.3">
      <c r="B400"/>
      <c r="C400"/>
      <c r="D400"/>
      <c r="E400"/>
    </row>
    <row r="401" spans="2:5" ht="15.6" x14ac:dyDescent="0.3">
      <c r="B401"/>
      <c r="C401"/>
      <c r="D401"/>
      <c r="E401"/>
    </row>
    <row r="402" spans="2:5" ht="15.6" x14ac:dyDescent="0.3">
      <c r="B402"/>
      <c r="C402"/>
      <c r="D402"/>
      <c r="E402"/>
    </row>
    <row r="403" spans="2:5" ht="15.6" x14ac:dyDescent="0.3">
      <c r="B403"/>
      <c r="C403"/>
      <c r="D403"/>
      <c r="E403"/>
    </row>
    <row r="404" spans="2:5" ht="15.6" x14ac:dyDescent="0.3">
      <c r="B404"/>
      <c r="C404"/>
      <c r="D404"/>
      <c r="E404"/>
    </row>
    <row r="405" spans="2:5" ht="15.6" x14ac:dyDescent="0.3">
      <c r="B405"/>
      <c r="C405"/>
      <c r="D405"/>
      <c r="E405"/>
    </row>
    <row r="406" spans="2:5" ht="15.6" x14ac:dyDescent="0.3">
      <c r="B406"/>
      <c r="C406"/>
      <c r="D406"/>
      <c r="E406"/>
    </row>
    <row r="407" spans="2:5" ht="15.6" x14ac:dyDescent="0.3">
      <c r="B407"/>
      <c r="C407"/>
      <c r="D407"/>
      <c r="E407"/>
    </row>
    <row r="408" spans="2:5" ht="15.6" x14ac:dyDescent="0.3">
      <c r="B408"/>
      <c r="C408"/>
      <c r="D408"/>
      <c r="E408"/>
    </row>
    <row r="409" spans="2:5" ht="15.6" x14ac:dyDescent="0.3">
      <c r="B409"/>
      <c r="C409"/>
      <c r="D409"/>
      <c r="E409"/>
    </row>
    <row r="410" spans="2:5" ht="15.6" x14ac:dyDescent="0.3">
      <c r="B410"/>
      <c r="C410"/>
      <c r="D410"/>
      <c r="E410"/>
    </row>
    <row r="411" spans="2:5" ht="15.6" x14ac:dyDescent="0.3">
      <c r="B411"/>
      <c r="C411"/>
      <c r="D411"/>
      <c r="E411"/>
    </row>
    <row r="412" spans="2:5" ht="15.6" x14ac:dyDescent="0.3">
      <c r="B412"/>
      <c r="C412"/>
      <c r="D412"/>
      <c r="E412"/>
    </row>
    <row r="413" spans="2:5" ht="15.6" x14ac:dyDescent="0.3">
      <c r="B413"/>
      <c r="C413"/>
      <c r="D413"/>
      <c r="E413"/>
    </row>
    <row r="414" spans="2:5" ht="15.6" x14ac:dyDescent="0.3">
      <c r="B414"/>
      <c r="C414"/>
      <c r="D414"/>
      <c r="E414"/>
    </row>
    <row r="415" spans="2:5" ht="15.6" x14ac:dyDescent="0.3">
      <c r="B415"/>
      <c r="C415"/>
      <c r="D415"/>
      <c r="E415"/>
    </row>
    <row r="416" spans="2:5" ht="15.6" x14ac:dyDescent="0.3">
      <c r="B416"/>
      <c r="C416"/>
      <c r="D416"/>
      <c r="E416"/>
    </row>
    <row r="417" spans="2:5" ht="15.6" x14ac:dyDescent="0.3">
      <c r="B417"/>
      <c r="C417"/>
      <c r="D417"/>
      <c r="E417"/>
    </row>
    <row r="418" spans="2:5" ht="15.6" x14ac:dyDescent="0.3">
      <c r="B418"/>
      <c r="C418"/>
      <c r="D418"/>
      <c r="E418"/>
    </row>
    <row r="419" spans="2:5" ht="15.6" x14ac:dyDescent="0.3">
      <c r="B419"/>
      <c r="C419"/>
      <c r="D419"/>
      <c r="E419"/>
    </row>
    <row r="420" spans="2:5" ht="15.6" x14ac:dyDescent="0.3">
      <c r="B420"/>
      <c r="C420"/>
      <c r="D420"/>
      <c r="E420"/>
    </row>
    <row r="421" spans="2:5" ht="15.6" x14ac:dyDescent="0.3">
      <c r="B421"/>
      <c r="C421"/>
      <c r="D421"/>
      <c r="E421"/>
    </row>
    <row r="422" spans="2:5" ht="15.6" x14ac:dyDescent="0.3">
      <c r="B422"/>
      <c r="C422"/>
      <c r="D422"/>
      <c r="E422"/>
    </row>
    <row r="423" spans="2:5" ht="15.6" x14ac:dyDescent="0.3">
      <c r="B423"/>
      <c r="C423"/>
      <c r="D423"/>
      <c r="E423"/>
    </row>
    <row r="424" spans="2:5" ht="15.6" x14ac:dyDescent="0.3">
      <c r="B424"/>
      <c r="C424"/>
      <c r="D424"/>
      <c r="E424"/>
    </row>
    <row r="425" spans="2:5" ht="15.6" x14ac:dyDescent="0.3">
      <c r="B425"/>
      <c r="C425"/>
      <c r="D425"/>
      <c r="E425"/>
    </row>
    <row r="426" spans="2:5" ht="15.6" x14ac:dyDescent="0.3">
      <c r="B426"/>
      <c r="C426"/>
      <c r="D426"/>
      <c r="E426"/>
    </row>
    <row r="427" spans="2:5" ht="15.6" x14ac:dyDescent="0.3">
      <c r="B427"/>
      <c r="C427"/>
      <c r="D427"/>
      <c r="E427"/>
    </row>
    <row r="428" spans="2:5" ht="15.6" x14ac:dyDescent="0.3">
      <c r="B428"/>
      <c r="C428"/>
      <c r="D428"/>
      <c r="E428"/>
    </row>
    <row r="429" spans="2:5" ht="15.6" x14ac:dyDescent="0.3">
      <c r="B429"/>
      <c r="C429"/>
      <c r="D429"/>
      <c r="E429"/>
    </row>
    <row r="430" spans="2:5" ht="15.6" x14ac:dyDescent="0.3">
      <c r="B430"/>
      <c r="C430"/>
      <c r="D430"/>
      <c r="E430"/>
    </row>
    <row r="431" spans="2:5" ht="15.6" x14ac:dyDescent="0.3">
      <c r="B431"/>
      <c r="C431"/>
      <c r="D431"/>
      <c r="E431"/>
    </row>
    <row r="432" spans="2:5" ht="15.6" x14ac:dyDescent="0.3">
      <c r="B432"/>
      <c r="C432"/>
      <c r="D432"/>
      <c r="E432"/>
    </row>
    <row r="433" spans="2:5" ht="15.6" x14ac:dyDescent="0.3">
      <c r="B433"/>
      <c r="C433"/>
      <c r="D433"/>
      <c r="E433"/>
    </row>
    <row r="434" spans="2:5" ht="15.6" x14ac:dyDescent="0.3">
      <c r="B434"/>
      <c r="C434"/>
      <c r="D434"/>
      <c r="E434"/>
    </row>
    <row r="435" spans="2:5" ht="15.6" x14ac:dyDescent="0.3">
      <c r="B435"/>
      <c r="C435"/>
      <c r="D435"/>
      <c r="E435"/>
    </row>
    <row r="436" spans="2:5" ht="15.6" x14ac:dyDescent="0.3">
      <c r="B436"/>
      <c r="C436"/>
      <c r="D436"/>
      <c r="E436"/>
    </row>
    <row r="437" spans="2:5" ht="15.6" x14ac:dyDescent="0.3">
      <c r="B437"/>
      <c r="C437"/>
      <c r="D437"/>
      <c r="E437"/>
    </row>
    <row r="438" spans="2:5" ht="15.6" x14ac:dyDescent="0.3">
      <c r="B438"/>
      <c r="C438"/>
      <c r="D438"/>
      <c r="E438"/>
    </row>
    <row r="439" spans="2:5" ht="15.6" x14ac:dyDescent="0.3">
      <c r="B439"/>
      <c r="C439"/>
      <c r="D439"/>
      <c r="E439"/>
    </row>
    <row r="440" spans="2:5" ht="15.6" x14ac:dyDescent="0.3">
      <c r="B440"/>
      <c r="C440"/>
      <c r="D440"/>
      <c r="E440"/>
    </row>
    <row r="441" spans="2:5" ht="15.6" x14ac:dyDescent="0.3">
      <c r="B441"/>
      <c r="C441"/>
      <c r="D441"/>
      <c r="E441"/>
    </row>
    <row r="442" spans="2:5" ht="15.6" x14ac:dyDescent="0.3">
      <c r="B442"/>
      <c r="C442"/>
      <c r="D442"/>
      <c r="E442"/>
    </row>
    <row r="443" spans="2:5" ht="15.6" x14ac:dyDescent="0.3">
      <c r="B443"/>
      <c r="C443"/>
      <c r="D443"/>
      <c r="E443"/>
    </row>
    <row r="444" spans="2:5" ht="15.6" x14ac:dyDescent="0.3">
      <c r="B444"/>
      <c r="C444"/>
      <c r="D444"/>
      <c r="E444"/>
    </row>
    <row r="445" spans="2:5" ht="15.6" x14ac:dyDescent="0.3">
      <c r="B445"/>
      <c r="C445"/>
      <c r="D445"/>
      <c r="E445"/>
    </row>
    <row r="446" spans="2:5" ht="15.6" x14ac:dyDescent="0.3">
      <c r="B446"/>
      <c r="C446"/>
      <c r="D446"/>
      <c r="E446"/>
    </row>
    <row r="447" spans="2:5" ht="15.6" x14ac:dyDescent="0.3">
      <c r="B447"/>
      <c r="C447"/>
      <c r="D447"/>
      <c r="E447"/>
    </row>
    <row r="448" spans="2:5" ht="15.6" x14ac:dyDescent="0.3">
      <c r="B448"/>
      <c r="C448"/>
      <c r="D448"/>
      <c r="E448"/>
    </row>
    <row r="449" spans="2:5" ht="15.6" x14ac:dyDescent="0.3">
      <c r="B449"/>
      <c r="C449"/>
      <c r="D449"/>
      <c r="E449"/>
    </row>
    <row r="450" spans="2:5" ht="15.6" x14ac:dyDescent="0.3">
      <c r="B450"/>
      <c r="C450"/>
      <c r="D450"/>
      <c r="E450"/>
    </row>
    <row r="451" spans="2:5" ht="15.6" x14ac:dyDescent="0.3">
      <c r="B451"/>
      <c r="C451"/>
      <c r="D451"/>
      <c r="E451"/>
    </row>
    <row r="452" spans="2:5" ht="15.6" x14ac:dyDescent="0.3">
      <c r="B452"/>
      <c r="C452"/>
      <c r="D452"/>
      <c r="E452"/>
    </row>
    <row r="453" spans="2:5" ht="15.6" x14ac:dyDescent="0.3">
      <c r="B453"/>
      <c r="C453"/>
      <c r="D453"/>
      <c r="E453"/>
    </row>
    <row r="454" spans="2:5" ht="15.6" x14ac:dyDescent="0.3">
      <c r="B454"/>
      <c r="C454"/>
      <c r="D454"/>
      <c r="E454"/>
    </row>
    <row r="455" spans="2:5" ht="15.6" x14ac:dyDescent="0.3">
      <c r="B455"/>
      <c r="C455"/>
      <c r="D455"/>
      <c r="E455"/>
    </row>
    <row r="456" spans="2:5" ht="15.6" x14ac:dyDescent="0.3">
      <c r="B456"/>
      <c r="C456"/>
      <c r="D456"/>
      <c r="E456"/>
    </row>
    <row r="457" spans="2:5" ht="15.6" x14ac:dyDescent="0.3">
      <c r="B457"/>
      <c r="C457"/>
      <c r="D457"/>
      <c r="E457"/>
    </row>
    <row r="458" spans="2:5" ht="15.6" x14ac:dyDescent="0.3">
      <c r="B458"/>
      <c r="C458"/>
      <c r="D458"/>
      <c r="E458"/>
    </row>
    <row r="459" spans="2:5" ht="15.6" x14ac:dyDescent="0.3">
      <c r="B459"/>
      <c r="C459"/>
      <c r="D459"/>
      <c r="E459"/>
    </row>
    <row r="460" spans="2:5" ht="15.6" x14ac:dyDescent="0.3">
      <c r="B460"/>
      <c r="C460"/>
      <c r="D460"/>
      <c r="E460"/>
    </row>
    <row r="461" spans="2:5" ht="15.6" x14ac:dyDescent="0.3">
      <c r="B461"/>
      <c r="C461"/>
      <c r="D461"/>
      <c r="E461"/>
    </row>
    <row r="462" spans="2:5" ht="15.6" x14ac:dyDescent="0.3">
      <c r="B462"/>
      <c r="C462"/>
      <c r="D462"/>
      <c r="E462"/>
    </row>
    <row r="463" spans="2:5" ht="15.6" x14ac:dyDescent="0.3">
      <c r="B463"/>
      <c r="C463"/>
      <c r="D463"/>
      <c r="E463"/>
    </row>
    <row r="464" spans="2:5" ht="15.6" x14ac:dyDescent="0.3">
      <c r="B464"/>
      <c r="C464"/>
      <c r="D464"/>
      <c r="E464"/>
    </row>
    <row r="465" spans="2:5" ht="15.6" x14ac:dyDescent="0.3">
      <c r="B465"/>
      <c r="C465"/>
      <c r="D465"/>
      <c r="E465"/>
    </row>
    <row r="466" spans="2:5" ht="15.6" x14ac:dyDescent="0.3">
      <c r="B466"/>
      <c r="C466"/>
      <c r="D466"/>
      <c r="E466"/>
    </row>
    <row r="467" spans="2:5" ht="15.6" x14ac:dyDescent="0.3">
      <c r="B467"/>
      <c r="C467"/>
      <c r="D467"/>
      <c r="E467"/>
    </row>
    <row r="468" spans="2:5" ht="15.6" x14ac:dyDescent="0.3">
      <c r="B468"/>
      <c r="C468"/>
      <c r="D468"/>
      <c r="E468"/>
    </row>
    <row r="469" spans="2:5" ht="15.6" x14ac:dyDescent="0.3">
      <c r="B469"/>
      <c r="C469"/>
      <c r="D469"/>
      <c r="E469"/>
    </row>
    <row r="470" spans="2:5" ht="15.6" x14ac:dyDescent="0.3">
      <c r="B470"/>
      <c r="C470"/>
      <c r="D470"/>
      <c r="E470"/>
    </row>
    <row r="471" spans="2:5" ht="15.6" x14ac:dyDescent="0.3">
      <c r="B471"/>
      <c r="C471"/>
      <c r="D471"/>
      <c r="E471"/>
    </row>
    <row r="472" spans="2:5" ht="15.6" x14ac:dyDescent="0.3">
      <c r="B472"/>
      <c r="C472"/>
      <c r="D472"/>
      <c r="E472"/>
    </row>
    <row r="473" spans="2:5" ht="15.6" x14ac:dyDescent="0.3">
      <c r="B473"/>
      <c r="C473"/>
      <c r="D473"/>
      <c r="E473"/>
    </row>
    <row r="474" spans="2:5" ht="15.6" x14ac:dyDescent="0.3">
      <c r="B474"/>
      <c r="C474"/>
      <c r="D474"/>
      <c r="E474"/>
    </row>
    <row r="475" spans="2:5" ht="15.6" x14ac:dyDescent="0.3">
      <c r="B475"/>
      <c r="C475"/>
      <c r="D475"/>
      <c r="E475"/>
    </row>
    <row r="476" spans="2:5" ht="15.6" x14ac:dyDescent="0.3">
      <c r="B476"/>
      <c r="C476"/>
      <c r="D476"/>
      <c r="E476"/>
    </row>
    <row r="477" spans="2:5" ht="15.6" x14ac:dyDescent="0.3">
      <c r="B477"/>
      <c r="C477"/>
      <c r="D477"/>
      <c r="E477"/>
    </row>
    <row r="478" spans="2:5" ht="15.6" x14ac:dyDescent="0.3">
      <c r="B478"/>
      <c r="C478"/>
      <c r="D478"/>
      <c r="E478"/>
    </row>
    <row r="479" spans="2:5" ht="15.6" x14ac:dyDescent="0.3">
      <c r="B479"/>
      <c r="C479"/>
      <c r="D479"/>
      <c r="E479"/>
    </row>
    <row r="480" spans="2:5" ht="15.6" x14ac:dyDescent="0.3">
      <c r="B480"/>
      <c r="C480"/>
      <c r="D480"/>
      <c r="E480"/>
    </row>
    <row r="481" spans="2:5" ht="15.6" x14ac:dyDescent="0.3">
      <c r="B481"/>
      <c r="C481"/>
      <c r="D481"/>
      <c r="E481"/>
    </row>
    <row r="482" spans="2:5" ht="15.6" x14ac:dyDescent="0.3">
      <c r="B482"/>
      <c r="C482"/>
      <c r="D482"/>
      <c r="E482"/>
    </row>
    <row r="483" spans="2:5" ht="15.6" x14ac:dyDescent="0.3">
      <c r="B483"/>
      <c r="C483"/>
      <c r="D483"/>
      <c r="E483"/>
    </row>
    <row r="484" spans="2:5" ht="15.6" x14ac:dyDescent="0.3">
      <c r="B484"/>
      <c r="C484"/>
      <c r="D484"/>
      <c r="E484"/>
    </row>
    <row r="485" spans="2:5" ht="15.6" x14ac:dyDescent="0.3">
      <c r="B485"/>
      <c r="C485"/>
      <c r="D485"/>
      <c r="E485"/>
    </row>
    <row r="486" spans="2:5" ht="15.6" x14ac:dyDescent="0.3">
      <c r="B486"/>
      <c r="C486"/>
      <c r="D486"/>
      <c r="E486"/>
    </row>
    <row r="487" spans="2:5" ht="15.6" x14ac:dyDescent="0.3">
      <c r="B487"/>
      <c r="C487"/>
      <c r="D487"/>
      <c r="E487"/>
    </row>
    <row r="488" spans="2:5" ht="15.6" x14ac:dyDescent="0.3">
      <c r="B488"/>
      <c r="C488"/>
      <c r="D488"/>
      <c r="E488"/>
    </row>
    <row r="489" spans="2:5" ht="15.6" x14ac:dyDescent="0.3">
      <c r="B489"/>
      <c r="C489"/>
      <c r="D489"/>
      <c r="E489"/>
    </row>
    <row r="490" spans="2:5" ht="15.6" x14ac:dyDescent="0.3">
      <c r="B490"/>
      <c r="C490"/>
      <c r="D490"/>
      <c r="E490"/>
    </row>
    <row r="491" spans="2:5" ht="15.6" x14ac:dyDescent="0.3">
      <c r="B491"/>
      <c r="C491"/>
      <c r="D491"/>
      <c r="E491"/>
    </row>
    <row r="492" spans="2:5" ht="15.6" x14ac:dyDescent="0.3">
      <c r="B492"/>
      <c r="C492"/>
      <c r="D492"/>
      <c r="E492"/>
    </row>
    <row r="493" spans="2:5" ht="15.6" x14ac:dyDescent="0.3">
      <c r="B493"/>
      <c r="C493"/>
      <c r="D493"/>
      <c r="E493"/>
    </row>
    <row r="494" spans="2:5" ht="15.6" x14ac:dyDescent="0.3">
      <c r="B494"/>
      <c r="C494"/>
      <c r="D494"/>
      <c r="E494"/>
    </row>
    <row r="495" spans="2:5" ht="15.6" x14ac:dyDescent="0.3">
      <c r="B495"/>
      <c r="C495"/>
      <c r="D495"/>
      <c r="E495"/>
    </row>
    <row r="496" spans="2:5" ht="15.6" x14ac:dyDescent="0.3">
      <c r="B496"/>
      <c r="C496"/>
      <c r="D496"/>
      <c r="E496"/>
    </row>
    <row r="497" spans="2:5" ht="15.6" x14ac:dyDescent="0.3">
      <c r="B497"/>
      <c r="C497"/>
      <c r="D497"/>
      <c r="E497"/>
    </row>
    <row r="498" spans="2:5" ht="15.6" x14ac:dyDescent="0.3">
      <c r="B498"/>
      <c r="C498"/>
      <c r="D498"/>
      <c r="E498"/>
    </row>
    <row r="499" spans="2:5" ht="15.6" x14ac:dyDescent="0.3">
      <c r="B499"/>
      <c r="C499"/>
      <c r="D499"/>
      <c r="E499"/>
    </row>
    <row r="500" spans="2:5" ht="15.6" x14ac:dyDescent="0.3">
      <c r="B500"/>
      <c r="C500"/>
      <c r="D500"/>
      <c r="E500"/>
    </row>
    <row r="501" spans="2:5" ht="15.6" x14ac:dyDescent="0.3">
      <c r="B501"/>
      <c r="C501"/>
      <c r="D501"/>
      <c r="E501"/>
    </row>
    <row r="502" spans="2:5" ht="15.6" x14ac:dyDescent="0.3">
      <c r="B502"/>
      <c r="C502"/>
      <c r="D502"/>
      <c r="E502"/>
    </row>
    <row r="503" spans="2:5" ht="15.6" x14ac:dyDescent="0.3">
      <c r="B503"/>
      <c r="C503"/>
      <c r="D503"/>
      <c r="E503"/>
    </row>
    <row r="504" spans="2:5" ht="15.6" x14ac:dyDescent="0.3">
      <c r="B504"/>
      <c r="C504"/>
      <c r="D504"/>
      <c r="E504"/>
    </row>
    <row r="505" spans="2:5" ht="15.6" x14ac:dyDescent="0.3">
      <c r="B505"/>
      <c r="C505"/>
      <c r="D505"/>
      <c r="E505"/>
    </row>
    <row r="506" spans="2:5" ht="15.6" x14ac:dyDescent="0.3">
      <c r="B506"/>
      <c r="C506"/>
      <c r="D506"/>
      <c r="E506"/>
    </row>
    <row r="507" spans="2:5" ht="15.6" x14ac:dyDescent="0.3">
      <c r="B507"/>
      <c r="C507"/>
      <c r="D507"/>
      <c r="E507"/>
    </row>
    <row r="508" spans="2:5" ht="15.6" x14ac:dyDescent="0.3">
      <c r="B508"/>
      <c r="C508"/>
      <c r="D508"/>
      <c r="E508"/>
    </row>
    <row r="509" spans="2:5" ht="15.6" x14ac:dyDescent="0.3">
      <c r="B509"/>
      <c r="C509"/>
      <c r="D509"/>
      <c r="E509"/>
    </row>
    <row r="510" spans="2:5" ht="15.6" x14ac:dyDescent="0.3">
      <c r="B510"/>
      <c r="C510"/>
      <c r="D510"/>
      <c r="E510"/>
    </row>
    <row r="511" spans="2:5" ht="15.6" x14ac:dyDescent="0.3">
      <c r="B511"/>
      <c r="C511"/>
      <c r="D511"/>
      <c r="E511"/>
    </row>
    <row r="512" spans="2:5" ht="15.6" x14ac:dyDescent="0.3">
      <c r="B512"/>
      <c r="C512"/>
      <c r="D512"/>
      <c r="E512"/>
    </row>
    <row r="513" spans="2:5" ht="15.6" x14ac:dyDescent="0.3">
      <c r="B513"/>
      <c r="C513"/>
      <c r="D513"/>
      <c r="E513"/>
    </row>
    <row r="514" spans="2:5" ht="15.6" x14ac:dyDescent="0.3">
      <c r="B514"/>
      <c r="C514"/>
      <c r="D514"/>
      <c r="E514"/>
    </row>
    <row r="515" spans="2:5" ht="15.6" x14ac:dyDescent="0.3">
      <c r="B515"/>
      <c r="C515"/>
      <c r="D515"/>
      <c r="E515"/>
    </row>
    <row r="516" spans="2:5" ht="15.6" x14ac:dyDescent="0.3">
      <c r="B516"/>
      <c r="C516"/>
      <c r="D516"/>
      <c r="E516"/>
    </row>
    <row r="517" spans="2:5" ht="15.6" x14ac:dyDescent="0.3">
      <c r="B517"/>
      <c r="C517"/>
      <c r="D517"/>
      <c r="E517"/>
    </row>
    <row r="518" spans="2:5" ht="15.6" x14ac:dyDescent="0.3">
      <c r="B518"/>
      <c r="C518"/>
      <c r="D518"/>
      <c r="E518"/>
    </row>
    <row r="519" spans="2:5" ht="15.6" x14ac:dyDescent="0.3">
      <c r="B519"/>
      <c r="C519"/>
      <c r="D519"/>
      <c r="E519"/>
    </row>
    <row r="520" spans="2:5" ht="15.6" x14ac:dyDescent="0.3">
      <c r="B520"/>
      <c r="C520"/>
      <c r="D520"/>
      <c r="E520"/>
    </row>
    <row r="521" spans="2:5" ht="15.6" x14ac:dyDescent="0.3">
      <c r="B521"/>
      <c r="C521"/>
      <c r="D521"/>
      <c r="E521"/>
    </row>
    <row r="522" spans="2:5" ht="15.6" x14ac:dyDescent="0.3">
      <c r="B522"/>
      <c r="C522"/>
      <c r="D522"/>
      <c r="E522"/>
    </row>
    <row r="523" spans="2:5" ht="15.6" x14ac:dyDescent="0.3">
      <c r="B523"/>
      <c r="C523"/>
      <c r="D523"/>
      <c r="E523"/>
    </row>
    <row r="524" spans="2:5" ht="15.6" x14ac:dyDescent="0.3">
      <c r="B524"/>
      <c r="C524"/>
      <c r="D524"/>
      <c r="E524"/>
    </row>
    <row r="525" spans="2:5" ht="15.6" x14ac:dyDescent="0.3">
      <c r="B525"/>
      <c r="C525"/>
      <c r="D525"/>
      <c r="E525"/>
    </row>
    <row r="526" spans="2:5" ht="15.6" x14ac:dyDescent="0.3">
      <c r="B526"/>
      <c r="C526"/>
      <c r="D526"/>
      <c r="E526"/>
    </row>
    <row r="527" spans="2:5" ht="15.6" x14ac:dyDescent="0.3">
      <c r="B527"/>
      <c r="C527"/>
      <c r="D527"/>
      <c r="E527"/>
    </row>
    <row r="528" spans="2:5" ht="15.6" x14ac:dyDescent="0.3">
      <c r="B528"/>
      <c r="C528"/>
      <c r="D528"/>
      <c r="E528"/>
    </row>
    <row r="529" spans="2:5" ht="15.6" x14ac:dyDescent="0.3">
      <c r="B529"/>
      <c r="C529"/>
      <c r="D529"/>
      <c r="E529"/>
    </row>
    <row r="530" spans="2:5" ht="15.6" x14ac:dyDescent="0.3">
      <c r="B530"/>
      <c r="C530"/>
      <c r="D530"/>
      <c r="E530"/>
    </row>
    <row r="531" spans="2:5" ht="15.6" x14ac:dyDescent="0.3">
      <c r="B531"/>
      <c r="C531"/>
      <c r="D531"/>
      <c r="E531"/>
    </row>
    <row r="532" spans="2:5" ht="15.6" x14ac:dyDescent="0.3">
      <c r="B532"/>
      <c r="C532"/>
      <c r="D532"/>
      <c r="E532"/>
    </row>
    <row r="533" spans="2:5" ht="15.6" x14ac:dyDescent="0.3">
      <c r="B533"/>
      <c r="C533"/>
      <c r="D533"/>
      <c r="E533"/>
    </row>
    <row r="534" spans="2:5" ht="15.6" x14ac:dyDescent="0.3">
      <c r="B534"/>
      <c r="C534"/>
      <c r="D534"/>
      <c r="E534"/>
    </row>
    <row r="535" spans="2:5" ht="15.6" x14ac:dyDescent="0.3">
      <c r="B535"/>
      <c r="C535"/>
      <c r="D535"/>
      <c r="E535"/>
    </row>
    <row r="536" spans="2:5" ht="15.6" x14ac:dyDescent="0.3">
      <c r="B536"/>
      <c r="C536"/>
      <c r="D536"/>
      <c r="E536"/>
    </row>
    <row r="537" spans="2:5" ht="15.6" x14ac:dyDescent="0.3">
      <c r="B537"/>
      <c r="C537"/>
      <c r="D537"/>
      <c r="E537"/>
    </row>
    <row r="538" spans="2:5" ht="15.6" x14ac:dyDescent="0.3">
      <c r="B538"/>
      <c r="C538"/>
      <c r="D538"/>
      <c r="E538"/>
    </row>
    <row r="539" spans="2:5" ht="15.6" x14ac:dyDescent="0.3">
      <c r="B539"/>
      <c r="C539"/>
      <c r="D539"/>
      <c r="E539"/>
    </row>
    <row r="540" spans="2:5" ht="15.6" x14ac:dyDescent="0.3">
      <c r="B540"/>
      <c r="C540"/>
      <c r="D540"/>
      <c r="E540"/>
    </row>
    <row r="541" spans="2:5" ht="15.6" x14ac:dyDescent="0.3">
      <c r="B541"/>
      <c r="C541"/>
      <c r="D541"/>
      <c r="E541"/>
    </row>
    <row r="542" spans="2:5" ht="15.6" x14ac:dyDescent="0.3">
      <c r="B542"/>
      <c r="C542"/>
      <c r="D542"/>
      <c r="E542"/>
    </row>
    <row r="543" spans="2:5" ht="15.6" x14ac:dyDescent="0.3">
      <c r="B543"/>
      <c r="C543"/>
      <c r="D543"/>
      <c r="E543"/>
    </row>
    <row r="544" spans="2:5" ht="15.6" x14ac:dyDescent="0.3">
      <c r="B544"/>
      <c r="C544"/>
      <c r="D544"/>
      <c r="E544"/>
    </row>
    <row r="545" spans="2:5" ht="15.6" x14ac:dyDescent="0.3">
      <c r="B545"/>
      <c r="C545"/>
      <c r="D545"/>
      <c r="E545"/>
    </row>
    <row r="546" spans="2:5" ht="15.6" x14ac:dyDescent="0.3">
      <c r="B546"/>
      <c r="C546"/>
      <c r="D546"/>
      <c r="E546"/>
    </row>
    <row r="547" spans="2:5" ht="15.6" x14ac:dyDescent="0.3">
      <c r="B547"/>
      <c r="C547"/>
      <c r="D547"/>
      <c r="E547"/>
    </row>
    <row r="548" spans="2:5" ht="15.6" x14ac:dyDescent="0.3">
      <c r="B548"/>
      <c r="C548"/>
      <c r="D548"/>
      <c r="E548"/>
    </row>
    <row r="549" spans="2:5" ht="15.6" x14ac:dyDescent="0.3">
      <c r="B549"/>
      <c r="C549"/>
      <c r="D549"/>
      <c r="E549"/>
    </row>
    <row r="550" spans="2:5" ht="15.6" x14ac:dyDescent="0.3">
      <c r="B550"/>
      <c r="C550"/>
      <c r="D550"/>
      <c r="E550"/>
    </row>
    <row r="551" spans="2:5" ht="15.6" x14ac:dyDescent="0.3">
      <c r="B551"/>
      <c r="C551"/>
      <c r="D551"/>
      <c r="E551"/>
    </row>
    <row r="552" spans="2:5" ht="15.6" x14ac:dyDescent="0.3">
      <c r="B552"/>
      <c r="C552"/>
      <c r="D552"/>
      <c r="E552"/>
    </row>
    <row r="553" spans="2:5" ht="15.6" x14ac:dyDescent="0.3">
      <c r="B553"/>
      <c r="C553"/>
      <c r="D553"/>
      <c r="E553"/>
    </row>
    <row r="554" spans="2:5" ht="15.6" x14ac:dyDescent="0.3">
      <c r="B554"/>
      <c r="C554"/>
      <c r="D554"/>
      <c r="E554"/>
    </row>
    <row r="555" spans="2:5" ht="15.6" x14ac:dyDescent="0.3">
      <c r="B555"/>
      <c r="C555"/>
      <c r="D555"/>
      <c r="E555"/>
    </row>
    <row r="556" spans="2:5" ht="15.6" x14ac:dyDescent="0.3">
      <c r="B556"/>
      <c r="C556"/>
      <c r="D556"/>
      <c r="E556"/>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7522-5BC8-4913-A3EF-D2FC3DEC0264}">
  <sheetPr>
    <tabColor rgb="FF70C2C6"/>
  </sheetPr>
  <dimension ref="B2:P161"/>
  <sheetViews>
    <sheetView showGridLines="0" zoomScale="80" zoomScaleNormal="80" workbookViewId="0"/>
  </sheetViews>
  <sheetFormatPr defaultColWidth="8.796875" defaultRowHeight="13.8" x14ac:dyDescent="0.3"/>
  <cols>
    <col min="1" max="1" width="1.69921875" style="26" customWidth="1"/>
    <col min="2" max="2" width="21.296875" style="26" customWidth="1"/>
    <col min="3" max="3" width="16.5" style="26" bestFit="1" customWidth="1"/>
    <col min="4" max="14" width="11.796875" style="26" customWidth="1"/>
    <col min="15" max="16" width="9.19921875" style="26" customWidth="1"/>
    <col min="17" max="16384" width="8.796875" style="26"/>
  </cols>
  <sheetData>
    <row r="2" spans="2:16" x14ac:dyDescent="0.3">
      <c r="B2" s="76" t="s">
        <v>1016</v>
      </c>
    </row>
    <row r="4" spans="2:16" x14ac:dyDescent="0.3">
      <c r="B4" s="25" t="s">
        <v>55</v>
      </c>
      <c r="C4" s="26" t="s">
        <v>1646</v>
      </c>
    </row>
    <row r="5" spans="2:16" x14ac:dyDescent="0.3">
      <c r="B5" s="25" t="s">
        <v>860</v>
      </c>
      <c r="C5" s="26" t="s">
        <v>861</v>
      </c>
    </row>
    <row r="6" spans="2:16" x14ac:dyDescent="0.3">
      <c r="B6" s="27"/>
      <c r="C6" s="27"/>
    </row>
    <row r="7" spans="2:16" x14ac:dyDescent="0.3">
      <c r="B7" s="82" t="s">
        <v>56</v>
      </c>
      <c r="C7" s="83" t="s">
        <v>58</v>
      </c>
    </row>
    <row r="8" spans="2:16" x14ac:dyDescent="0.3">
      <c r="B8" s="131" t="s">
        <v>555</v>
      </c>
      <c r="C8" s="127">
        <v>292</v>
      </c>
      <c r="E8" s="87">
        <f>C8/C$18</f>
        <v>0.53874538745387457</v>
      </c>
      <c r="G8" s="89">
        <v>0.53874538745387457</v>
      </c>
      <c r="H8" s="26" t="s">
        <v>1173</v>
      </c>
      <c r="M8" s="87"/>
      <c r="O8" s="25"/>
      <c r="P8" s="25"/>
    </row>
    <row r="9" spans="2:16" x14ac:dyDescent="0.3">
      <c r="B9" s="131" t="s">
        <v>556</v>
      </c>
      <c r="C9" s="127">
        <v>63</v>
      </c>
      <c r="E9" s="87">
        <f t="shared" ref="E9:E17" si="0">C9/C$18</f>
        <v>0.11623616236162361</v>
      </c>
      <c r="G9" s="89">
        <v>0.11623616236162361</v>
      </c>
      <c r="H9" s="26" t="s">
        <v>1174</v>
      </c>
      <c r="M9" s="87"/>
    </row>
    <row r="10" spans="2:16" x14ac:dyDescent="0.3">
      <c r="B10" s="131" t="s">
        <v>641</v>
      </c>
      <c r="C10" s="127">
        <v>44</v>
      </c>
      <c r="E10" s="87">
        <f t="shared" si="0"/>
        <v>8.1180811808118078E-2</v>
      </c>
      <c r="G10" s="89">
        <v>8.3025830258302583E-2</v>
      </c>
      <c r="H10" s="26" t="s">
        <v>1175</v>
      </c>
      <c r="M10" s="87"/>
    </row>
    <row r="11" spans="2:16" x14ac:dyDescent="0.3">
      <c r="B11" s="131" t="s">
        <v>818</v>
      </c>
      <c r="C11" s="127">
        <v>7</v>
      </c>
      <c r="E11" s="87">
        <f t="shared" si="0"/>
        <v>1.2915129151291513E-2</v>
      </c>
      <c r="G11" s="89">
        <v>1.107011070110701E-2</v>
      </c>
      <c r="H11" s="26" t="s">
        <v>1176</v>
      </c>
      <c r="M11" s="87"/>
    </row>
    <row r="12" spans="2:16" x14ac:dyDescent="0.3">
      <c r="B12" s="131" t="s">
        <v>640</v>
      </c>
      <c r="C12" s="127">
        <v>19</v>
      </c>
      <c r="E12" s="87">
        <f t="shared" si="0"/>
        <v>3.5055350553505532E-2</v>
      </c>
      <c r="G12" s="89">
        <v>3.5055350553505532E-2</v>
      </c>
      <c r="H12" s="26" t="s">
        <v>1177</v>
      </c>
      <c r="M12" s="87"/>
    </row>
    <row r="13" spans="2:16" x14ac:dyDescent="0.3">
      <c r="B13" s="131" t="s">
        <v>515</v>
      </c>
      <c r="C13" s="127">
        <v>60</v>
      </c>
      <c r="E13" s="87">
        <f t="shared" si="0"/>
        <v>0.11070110701107011</v>
      </c>
      <c r="G13" s="89">
        <v>0.11070110701107011</v>
      </c>
      <c r="H13" s="26" t="s">
        <v>1178</v>
      </c>
      <c r="M13" s="87"/>
    </row>
    <row r="14" spans="2:16" x14ac:dyDescent="0.3">
      <c r="B14" s="131" t="s">
        <v>639</v>
      </c>
      <c r="C14" s="127">
        <v>10</v>
      </c>
      <c r="E14" s="87">
        <f t="shared" si="0"/>
        <v>1.8450184501845018E-2</v>
      </c>
      <c r="G14" s="89">
        <v>1.8450184501845018E-2</v>
      </c>
      <c r="H14" s="26" t="s">
        <v>1179</v>
      </c>
      <c r="M14" s="87"/>
    </row>
    <row r="15" spans="2:16" x14ac:dyDescent="0.3">
      <c r="B15" s="131" t="s">
        <v>513</v>
      </c>
      <c r="C15" s="127">
        <v>7</v>
      </c>
      <c r="E15" s="87">
        <f t="shared" si="0"/>
        <v>1.2915129151291513E-2</v>
      </c>
      <c r="G15" s="89">
        <v>1.2915129151291513E-2</v>
      </c>
      <c r="H15" s="26" t="s">
        <v>1180</v>
      </c>
      <c r="M15" s="87"/>
    </row>
    <row r="16" spans="2:16" x14ac:dyDescent="0.3">
      <c r="B16" s="131" t="s">
        <v>514</v>
      </c>
      <c r="C16" s="127">
        <v>3</v>
      </c>
      <c r="E16" s="87">
        <f t="shared" si="0"/>
        <v>5.5350553505535052E-3</v>
      </c>
      <c r="G16" s="89">
        <v>5.5350553505535052E-3</v>
      </c>
      <c r="H16" s="26" t="s">
        <v>1181</v>
      </c>
      <c r="M16" s="87"/>
    </row>
    <row r="17" spans="2:16" x14ac:dyDescent="0.3">
      <c r="B17" s="131" t="s">
        <v>1116</v>
      </c>
      <c r="C17" s="127">
        <v>37</v>
      </c>
      <c r="E17" s="87">
        <f t="shared" si="0"/>
        <v>6.8265682656826573E-2</v>
      </c>
      <c r="G17" s="89">
        <v>6.8265682656826573E-2</v>
      </c>
      <c r="H17" s="26" t="s">
        <v>1182</v>
      </c>
      <c r="M17" s="87"/>
    </row>
    <row r="18" spans="2:16" x14ac:dyDescent="0.3">
      <c r="B18" s="28" t="s">
        <v>57</v>
      </c>
      <c r="C18" s="127">
        <v>542</v>
      </c>
      <c r="E18" s="172">
        <f>SUM(E8:E17)</f>
        <v>1</v>
      </c>
    </row>
    <row r="19" spans="2:16" ht="15.6" x14ac:dyDescent="0.3">
      <c r="B19"/>
      <c r="C19"/>
      <c r="G19" s="87"/>
      <c r="H19" s="87"/>
      <c r="I19" s="87"/>
      <c r="J19" s="87"/>
      <c r="K19" s="87"/>
      <c r="L19" s="87"/>
      <c r="M19" s="87"/>
      <c r="N19" s="87"/>
      <c r="O19" s="87"/>
      <c r="P19" s="87"/>
    </row>
    <row r="23" spans="2:16" x14ac:dyDescent="0.3">
      <c r="B23" s="76" t="s">
        <v>1247</v>
      </c>
    </row>
    <row r="26" spans="2:16" x14ac:dyDescent="0.3">
      <c r="B26" s="25" t="s">
        <v>860</v>
      </c>
      <c r="C26" s="26" t="s">
        <v>861</v>
      </c>
    </row>
    <row r="27" spans="2:16" x14ac:dyDescent="0.3">
      <c r="B27" s="27"/>
      <c r="C27" s="27"/>
    </row>
    <row r="28" spans="2:16" ht="15.6" x14ac:dyDescent="0.3">
      <c r="B28" s="85" t="s">
        <v>58</v>
      </c>
      <c r="C28" s="82" t="s">
        <v>922</v>
      </c>
      <c r="D28" s="82"/>
      <c r="E28" s="82"/>
      <c r="F28" s="82"/>
      <c r="G28" s="82"/>
      <c r="H28" s="82"/>
      <c r="I28" s="82"/>
      <c r="J28" s="82"/>
      <c r="K28" s="82"/>
      <c r="L28" s="82"/>
      <c r="M28" s="82"/>
      <c r="N28"/>
      <c r="P28"/>
    </row>
    <row r="29" spans="2:16" s="30" customFormat="1" ht="41.4" x14ac:dyDescent="0.3">
      <c r="B29" s="86" t="s">
        <v>56</v>
      </c>
      <c r="C29" s="83" t="s">
        <v>555</v>
      </c>
      <c r="D29" s="83" t="s">
        <v>556</v>
      </c>
      <c r="E29" s="83" t="s">
        <v>641</v>
      </c>
      <c r="F29" s="83" t="s">
        <v>818</v>
      </c>
      <c r="G29" s="83" t="s">
        <v>640</v>
      </c>
      <c r="H29" s="83" t="s">
        <v>515</v>
      </c>
      <c r="I29" s="83" t="s">
        <v>639</v>
      </c>
      <c r="J29" s="83" t="s">
        <v>513</v>
      </c>
      <c r="K29" s="83" t="s">
        <v>514</v>
      </c>
      <c r="L29" s="83" t="s">
        <v>1116</v>
      </c>
      <c r="M29" s="83" t="s">
        <v>57</v>
      </c>
      <c r="N29"/>
      <c r="P29" s="29"/>
    </row>
    <row r="30" spans="2:16" ht="15.6" x14ac:dyDescent="0.3">
      <c r="B30" s="136" t="s">
        <v>1529</v>
      </c>
      <c r="C30" s="139">
        <v>280</v>
      </c>
      <c r="D30" s="139">
        <v>63</v>
      </c>
      <c r="E30" s="139">
        <v>40</v>
      </c>
      <c r="F30" s="139">
        <v>6</v>
      </c>
      <c r="G30" s="139">
        <v>13</v>
      </c>
      <c r="H30" s="139">
        <v>60</v>
      </c>
      <c r="I30" s="139">
        <v>8</v>
      </c>
      <c r="J30" s="139">
        <v>7</v>
      </c>
      <c r="K30" s="139">
        <v>2</v>
      </c>
      <c r="L30" s="139">
        <v>32</v>
      </c>
      <c r="M30" s="139">
        <v>511</v>
      </c>
      <c r="N30"/>
      <c r="P30"/>
    </row>
    <row r="31" spans="2:16" ht="15.6" x14ac:dyDescent="0.3">
      <c r="B31" s="137" t="s">
        <v>21</v>
      </c>
      <c r="C31" s="140">
        <v>64</v>
      </c>
      <c r="D31" s="140">
        <v>28</v>
      </c>
      <c r="E31" s="140">
        <v>2</v>
      </c>
      <c r="F31" s="140"/>
      <c r="G31" s="140">
        <v>1</v>
      </c>
      <c r="H31" s="140">
        <v>15</v>
      </c>
      <c r="I31" s="140"/>
      <c r="J31" s="140"/>
      <c r="K31" s="140">
        <v>1</v>
      </c>
      <c r="L31" s="140">
        <v>5</v>
      </c>
      <c r="M31" s="140">
        <v>116</v>
      </c>
      <c r="N31"/>
      <c r="P31"/>
    </row>
    <row r="32" spans="2:16" ht="15.6" x14ac:dyDescent="0.3">
      <c r="B32" s="137" t="s">
        <v>26</v>
      </c>
      <c r="C32" s="140">
        <v>166</v>
      </c>
      <c r="D32" s="140">
        <v>29</v>
      </c>
      <c r="E32" s="140">
        <v>8</v>
      </c>
      <c r="F32" s="140">
        <v>4</v>
      </c>
      <c r="G32" s="140">
        <v>5</v>
      </c>
      <c r="H32" s="140">
        <v>35</v>
      </c>
      <c r="I32" s="140">
        <v>4</v>
      </c>
      <c r="J32" s="140">
        <v>7</v>
      </c>
      <c r="K32" s="140">
        <v>1</v>
      </c>
      <c r="L32" s="140">
        <v>15</v>
      </c>
      <c r="M32" s="140">
        <v>274</v>
      </c>
      <c r="N32"/>
      <c r="P32"/>
    </row>
    <row r="33" spans="2:16" ht="15.6" x14ac:dyDescent="0.3">
      <c r="B33" s="137" t="s">
        <v>31</v>
      </c>
      <c r="C33" s="140">
        <v>17</v>
      </c>
      <c r="D33" s="140">
        <v>1</v>
      </c>
      <c r="E33" s="140">
        <v>23</v>
      </c>
      <c r="F33" s="140"/>
      <c r="G33" s="140">
        <v>1</v>
      </c>
      <c r="H33" s="140">
        <v>2</v>
      </c>
      <c r="I33" s="140">
        <v>2</v>
      </c>
      <c r="J33" s="140"/>
      <c r="K33" s="140"/>
      <c r="L33" s="140">
        <v>6</v>
      </c>
      <c r="M33" s="140">
        <v>52</v>
      </c>
      <c r="N33"/>
      <c r="P33"/>
    </row>
    <row r="34" spans="2:16" ht="15.6" x14ac:dyDescent="0.3">
      <c r="B34" s="137" t="s">
        <v>36</v>
      </c>
      <c r="C34" s="140">
        <v>15</v>
      </c>
      <c r="D34" s="140"/>
      <c r="E34" s="140">
        <v>1</v>
      </c>
      <c r="F34" s="140">
        <v>2</v>
      </c>
      <c r="G34" s="140">
        <v>6</v>
      </c>
      <c r="H34" s="140"/>
      <c r="I34" s="140">
        <v>1</v>
      </c>
      <c r="J34" s="140"/>
      <c r="K34" s="140"/>
      <c r="L34" s="140">
        <v>2</v>
      </c>
      <c r="M34" s="140">
        <v>27</v>
      </c>
      <c r="N34"/>
      <c r="P34"/>
    </row>
    <row r="35" spans="2:16" ht="15.6" x14ac:dyDescent="0.3">
      <c r="B35" s="137" t="s">
        <v>560</v>
      </c>
      <c r="C35" s="140">
        <v>1</v>
      </c>
      <c r="D35" s="140"/>
      <c r="E35" s="140"/>
      <c r="F35" s="140"/>
      <c r="G35" s="140"/>
      <c r="H35" s="140"/>
      <c r="I35" s="140"/>
      <c r="J35" s="140"/>
      <c r="K35" s="140"/>
      <c r="L35" s="140"/>
      <c r="M35" s="140">
        <v>1</v>
      </c>
      <c r="N35"/>
      <c r="P35"/>
    </row>
    <row r="36" spans="2:16" ht="15.6" x14ac:dyDescent="0.3">
      <c r="B36" s="137" t="s">
        <v>52</v>
      </c>
      <c r="C36" s="140">
        <v>2</v>
      </c>
      <c r="D36" s="140"/>
      <c r="E36" s="140"/>
      <c r="F36" s="140"/>
      <c r="G36" s="140"/>
      <c r="H36" s="140"/>
      <c r="I36" s="140"/>
      <c r="J36" s="140"/>
      <c r="K36" s="140"/>
      <c r="L36" s="140"/>
      <c r="M36" s="140">
        <v>2</v>
      </c>
      <c r="N36"/>
      <c r="P36"/>
    </row>
    <row r="37" spans="2:16" ht="15.6" x14ac:dyDescent="0.3">
      <c r="B37" s="137" t="s">
        <v>37</v>
      </c>
      <c r="C37" s="140">
        <v>6</v>
      </c>
      <c r="D37" s="140"/>
      <c r="E37" s="140">
        <v>6</v>
      </c>
      <c r="F37" s="140"/>
      <c r="G37" s="140"/>
      <c r="H37" s="140"/>
      <c r="I37" s="140">
        <v>1</v>
      </c>
      <c r="J37" s="140"/>
      <c r="K37" s="140"/>
      <c r="L37" s="140">
        <v>4</v>
      </c>
      <c r="M37" s="140">
        <v>17</v>
      </c>
      <c r="N37"/>
      <c r="P37"/>
    </row>
    <row r="38" spans="2:16" ht="15.6" x14ac:dyDescent="0.3">
      <c r="B38" s="137" t="s">
        <v>42</v>
      </c>
      <c r="C38" s="140">
        <v>8</v>
      </c>
      <c r="D38" s="140">
        <v>4</v>
      </c>
      <c r="E38" s="140"/>
      <c r="F38" s="140"/>
      <c r="G38" s="140"/>
      <c r="H38" s="140">
        <v>8</v>
      </c>
      <c r="I38" s="140"/>
      <c r="J38" s="140"/>
      <c r="K38" s="140"/>
      <c r="L38" s="140"/>
      <c r="M38" s="140">
        <v>20</v>
      </c>
      <c r="N38"/>
      <c r="P38"/>
    </row>
    <row r="39" spans="2:16" ht="15.6" x14ac:dyDescent="0.3">
      <c r="B39" s="137" t="s">
        <v>1461</v>
      </c>
      <c r="C39" s="140">
        <v>1</v>
      </c>
      <c r="D39" s="140">
        <v>1</v>
      </c>
      <c r="E39" s="140"/>
      <c r="F39" s="140"/>
      <c r="G39" s="140"/>
      <c r="H39" s="140"/>
      <c r="I39" s="140"/>
      <c r="J39" s="140"/>
      <c r="K39" s="140"/>
      <c r="L39" s="140"/>
      <c r="M39" s="140">
        <v>2</v>
      </c>
      <c r="N39"/>
      <c r="P39"/>
    </row>
    <row r="40" spans="2:16" ht="15.6" x14ac:dyDescent="0.3">
      <c r="B40" s="113" t="s">
        <v>1530</v>
      </c>
      <c r="C40" s="141">
        <v>6</v>
      </c>
      <c r="D40" s="141"/>
      <c r="E40" s="141">
        <v>2</v>
      </c>
      <c r="F40" s="141">
        <v>1</v>
      </c>
      <c r="G40" s="141">
        <v>3</v>
      </c>
      <c r="H40" s="141"/>
      <c r="I40" s="141">
        <v>1</v>
      </c>
      <c r="J40" s="141"/>
      <c r="K40" s="141"/>
      <c r="L40" s="141">
        <v>1</v>
      </c>
      <c r="M40" s="141">
        <v>14</v>
      </c>
      <c r="N40"/>
      <c r="P40"/>
    </row>
    <row r="41" spans="2:16" ht="15.6" x14ac:dyDescent="0.3">
      <c r="B41" s="137" t="s">
        <v>94</v>
      </c>
      <c r="C41" s="140">
        <v>1</v>
      </c>
      <c r="D41" s="140"/>
      <c r="E41" s="140"/>
      <c r="F41" s="140"/>
      <c r="G41" s="140">
        <v>2</v>
      </c>
      <c r="H41" s="140"/>
      <c r="I41" s="140"/>
      <c r="J41" s="140"/>
      <c r="K41" s="140"/>
      <c r="L41" s="140"/>
      <c r="M41" s="140">
        <v>3</v>
      </c>
      <c r="N41"/>
      <c r="P41"/>
    </row>
    <row r="42" spans="2:16" ht="15.6" x14ac:dyDescent="0.3">
      <c r="B42" s="137" t="s">
        <v>575</v>
      </c>
      <c r="C42" s="140">
        <v>1</v>
      </c>
      <c r="D42" s="140"/>
      <c r="E42" s="140"/>
      <c r="F42" s="140"/>
      <c r="G42" s="140"/>
      <c r="H42" s="140"/>
      <c r="I42" s="140"/>
      <c r="J42" s="140"/>
      <c r="K42" s="140"/>
      <c r="L42" s="140"/>
      <c r="M42" s="140">
        <v>1</v>
      </c>
      <c r="N42"/>
    </row>
    <row r="43" spans="2:16" ht="15.6" x14ac:dyDescent="0.3">
      <c r="B43" s="137" t="s">
        <v>574</v>
      </c>
      <c r="C43" s="140">
        <v>3</v>
      </c>
      <c r="D43" s="140"/>
      <c r="E43" s="140"/>
      <c r="F43" s="140"/>
      <c r="G43" s="140"/>
      <c r="H43" s="140"/>
      <c r="I43" s="140"/>
      <c r="J43" s="140"/>
      <c r="K43" s="140"/>
      <c r="L43" s="140"/>
      <c r="M43" s="140">
        <v>3</v>
      </c>
      <c r="N43"/>
    </row>
    <row r="44" spans="2:16" ht="15.6" x14ac:dyDescent="0.3">
      <c r="B44" s="137" t="s">
        <v>1482</v>
      </c>
      <c r="C44" s="140"/>
      <c r="D44" s="140"/>
      <c r="E44" s="140">
        <v>1</v>
      </c>
      <c r="F44" s="140"/>
      <c r="G44" s="140"/>
      <c r="H44" s="140"/>
      <c r="I44" s="140">
        <v>1</v>
      </c>
      <c r="J44" s="140"/>
      <c r="K44" s="140"/>
      <c r="L44" s="140"/>
      <c r="M44" s="140">
        <v>2</v>
      </c>
      <c r="N44"/>
    </row>
    <row r="45" spans="2:16" ht="15.6" x14ac:dyDescent="0.3">
      <c r="B45" s="137" t="s">
        <v>1483</v>
      </c>
      <c r="C45" s="140">
        <v>1</v>
      </c>
      <c r="D45" s="140"/>
      <c r="E45" s="140">
        <v>1</v>
      </c>
      <c r="F45" s="140"/>
      <c r="G45" s="140"/>
      <c r="H45" s="140"/>
      <c r="I45" s="140"/>
      <c r="J45" s="140"/>
      <c r="K45" s="140"/>
      <c r="L45" s="140"/>
      <c r="M45" s="140">
        <v>2</v>
      </c>
      <c r="N45"/>
    </row>
    <row r="46" spans="2:16" ht="15.6" x14ac:dyDescent="0.3">
      <c r="B46" s="137" t="s">
        <v>1485</v>
      </c>
      <c r="C46" s="140"/>
      <c r="D46" s="140"/>
      <c r="E46" s="140"/>
      <c r="F46" s="140">
        <v>1</v>
      </c>
      <c r="G46" s="140">
        <v>1</v>
      </c>
      <c r="H46" s="140"/>
      <c r="I46" s="140"/>
      <c r="J46" s="140"/>
      <c r="K46" s="140"/>
      <c r="L46" s="140"/>
      <c r="M46" s="140">
        <v>2</v>
      </c>
      <c r="N46"/>
    </row>
    <row r="47" spans="2:16" ht="15.6" x14ac:dyDescent="0.3">
      <c r="B47" s="138" t="s">
        <v>1550</v>
      </c>
      <c r="C47" s="140"/>
      <c r="D47" s="140"/>
      <c r="E47" s="140"/>
      <c r="F47" s="140"/>
      <c r="G47" s="140"/>
      <c r="H47" s="140"/>
      <c r="I47" s="140"/>
      <c r="J47" s="140"/>
      <c r="K47" s="140"/>
      <c r="L47" s="140">
        <v>1</v>
      </c>
      <c r="M47" s="140">
        <v>1</v>
      </c>
      <c r="N47"/>
    </row>
    <row r="48" spans="2:16" ht="15.6" x14ac:dyDescent="0.3">
      <c r="B48" s="113" t="s">
        <v>1531</v>
      </c>
      <c r="C48" s="141">
        <v>6</v>
      </c>
      <c r="D48" s="141"/>
      <c r="E48" s="141">
        <v>2</v>
      </c>
      <c r="F48" s="141"/>
      <c r="G48" s="141">
        <v>3</v>
      </c>
      <c r="H48" s="141"/>
      <c r="I48" s="141">
        <v>1</v>
      </c>
      <c r="J48" s="141"/>
      <c r="K48" s="141">
        <v>1</v>
      </c>
      <c r="L48" s="141">
        <v>4</v>
      </c>
      <c r="M48" s="141">
        <v>17</v>
      </c>
      <c r="N48"/>
    </row>
    <row r="49" spans="2:16" ht="15.6" x14ac:dyDescent="0.3">
      <c r="B49" s="137" t="s">
        <v>280</v>
      </c>
      <c r="C49" s="140">
        <v>6</v>
      </c>
      <c r="D49" s="140"/>
      <c r="E49" s="140">
        <v>2</v>
      </c>
      <c r="F49" s="140"/>
      <c r="G49" s="140">
        <v>3</v>
      </c>
      <c r="H49" s="140"/>
      <c r="I49" s="140">
        <v>1</v>
      </c>
      <c r="J49" s="140"/>
      <c r="K49" s="140">
        <v>1</v>
      </c>
      <c r="L49" s="140">
        <v>4</v>
      </c>
      <c r="M49" s="140">
        <v>17</v>
      </c>
      <c r="N49"/>
    </row>
    <row r="50" spans="2:16" ht="15.6" x14ac:dyDescent="0.3">
      <c r="B50" s="113" t="s">
        <v>57</v>
      </c>
      <c r="C50" s="142">
        <v>292</v>
      </c>
      <c r="D50" s="142">
        <v>63</v>
      </c>
      <c r="E50" s="142">
        <v>44</v>
      </c>
      <c r="F50" s="142">
        <v>7</v>
      </c>
      <c r="G50" s="142">
        <v>19</v>
      </c>
      <c r="H50" s="142">
        <v>60</v>
      </c>
      <c r="I50" s="142">
        <v>10</v>
      </c>
      <c r="J50" s="142">
        <v>7</v>
      </c>
      <c r="K50" s="142">
        <v>3</v>
      </c>
      <c r="L50" s="142">
        <v>37</v>
      </c>
      <c r="M50" s="142">
        <v>542</v>
      </c>
      <c r="N50"/>
    </row>
    <row r="51" spans="2:16" ht="15.6" x14ac:dyDescent="0.3">
      <c r="B51" s="84"/>
      <c r="N51"/>
    </row>
    <row r="52" spans="2:16" ht="15.6" x14ac:dyDescent="0.3">
      <c r="B52" s="84"/>
      <c r="N52"/>
    </row>
    <row r="53" spans="2:16" x14ac:dyDescent="0.3">
      <c r="B53" s="76" t="s">
        <v>1248</v>
      </c>
    </row>
    <row r="55" spans="2:16" x14ac:dyDescent="0.3">
      <c r="B55" s="25" t="s">
        <v>860</v>
      </c>
      <c r="C55" s="26" t="s">
        <v>861</v>
      </c>
    </row>
    <row r="56" spans="2:16" x14ac:dyDescent="0.3">
      <c r="B56" s="27"/>
      <c r="C56" s="27"/>
    </row>
    <row r="57" spans="2:16" ht="15.6" x14ac:dyDescent="0.3">
      <c r="B57" s="85" t="s">
        <v>58</v>
      </c>
      <c r="C57" s="82" t="s">
        <v>922</v>
      </c>
      <c r="D57" s="82"/>
      <c r="E57" s="82"/>
      <c r="F57" s="82"/>
      <c r="G57" s="82"/>
      <c r="H57" s="82"/>
      <c r="I57" s="82"/>
      <c r="J57" s="82"/>
      <c r="K57" s="82"/>
      <c r="L57" s="82"/>
      <c r="M57" s="82"/>
      <c r="N57"/>
    </row>
    <row r="58" spans="2:16" ht="41.4" x14ac:dyDescent="0.3">
      <c r="B58" s="86" t="s">
        <v>1312</v>
      </c>
      <c r="C58" s="83" t="s">
        <v>555</v>
      </c>
      <c r="D58" s="83" t="s">
        <v>556</v>
      </c>
      <c r="E58" s="83" t="s">
        <v>641</v>
      </c>
      <c r="F58" s="83" t="s">
        <v>818</v>
      </c>
      <c r="G58" s="83" t="s">
        <v>640</v>
      </c>
      <c r="H58" s="83" t="s">
        <v>515</v>
      </c>
      <c r="I58" s="83" t="s">
        <v>639</v>
      </c>
      <c r="J58" s="83" t="s">
        <v>513</v>
      </c>
      <c r="K58" s="83" t="s">
        <v>514</v>
      </c>
      <c r="L58" s="83" t="s">
        <v>1116</v>
      </c>
      <c r="M58" s="83" t="s">
        <v>289</v>
      </c>
      <c r="N58"/>
      <c r="O58" s="25"/>
      <c r="P58" s="25"/>
    </row>
    <row r="59" spans="2:16" ht="15.6" x14ac:dyDescent="0.3">
      <c r="B59" s="113" t="s">
        <v>1529</v>
      </c>
      <c r="C59" s="115">
        <v>0.54794520547945202</v>
      </c>
      <c r="D59" s="115">
        <v>0.12328767123287671</v>
      </c>
      <c r="E59" s="115">
        <v>7.8277886497064575E-2</v>
      </c>
      <c r="F59" s="115">
        <v>1.1741682974559686E-2</v>
      </c>
      <c r="G59" s="115">
        <v>2.5440313111545987E-2</v>
      </c>
      <c r="H59" s="115">
        <v>0.11741682974559686</v>
      </c>
      <c r="I59" s="115">
        <v>1.5655577299412915E-2</v>
      </c>
      <c r="J59" s="115">
        <v>1.3698630136986301E-2</v>
      </c>
      <c r="K59" s="115">
        <v>3.9138943248532287E-3</v>
      </c>
      <c r="L59" s="115">
        <v>6.262230919765166E-2</v>
      </c>
      <c r="M59" s="117">
        <v>1</v>
      </c>
      <c r="N59"/>
    </row>
    <row r="60" spans="2:16" ht="15.6" x14ac:dyDescent="0.3">
      <c r="B60" s="133" t="s">
        <v>21</v>
      </c>
      <c r="C60" s="119">
        <v>0.55172413793103448</v>
      </c>
      <c r="D60" s="119">
        <v>0.2413793103448276</v>
      </c>
      <c r="E60" s="119">
        <v>1.7241379310344827E-2</v>
      </c>
      <c r="F60" s="119">
        <v>0</v>
      </c>
      <c r="G60" s="119">
        <v>8.6206896551724137E-3</v>
      </c>
      <c r="H60" s="119">
        <v>0.12931034482758622</v>
      </c>
      <c r="I60" s="119">
        <v>0</v>
      </c>
      <c r="J60" s="119">
        <v>0</v>
      </c>
      <c r="K60" s="119">
        <v>8.6206896551724137E-3</v>
      </c>
      <c r="L60" s="119">
        <v>4.3103448275862072E-2</v>
      </c>
      <c r="M60" s="123">
        <v>1</v>
      </c>
      <c r="N60"/>
    </row>
    <row r="61" spans="2:16" ht="15.6" x14ac:dyDescent="0.3">
      <c r="B61" s="133" t="s">
        <v>1461</v>
      </c>
      <c r="C61" s="119">
        <v>0.5</v>
      </c>
      <c r="D61" s="119">
        <v>0.5</v>
      </c>
      <c r="E61" s="119">
        <v>0</v>
      </c>
      <c r="F61" s="119">
        <v>0</v>
      </c>
      <c r="G61" s="119">
        <v>0</v>
      </c>
      <c r="H61" s="119">
        <v>0</v>
      </c>
      <c r="I61" s="119">
        <v>0</v>
      </c>
      <c r="J61" s="119">
        <v>0</v>
      </c>
      <c r="K61" s="119">
        <v>0</v>
      </c>
      <c r="L61" s="119">
        <v>0</v>
      </c>
      <c r="M61" s="123">
        <v>1</v>
      </c>
      <c r="N61"/>
    </row>
    <row r="62" spans="2:16" ht="15.6" x14ac:dyDescent="0.3">
      <c r="B62" s="133" t="s">
        <v>26</v>
      </c>
      <c r="C62" s="119">
        <v>0.6058394160583942</v>
      </c>
      <c r="D62" s="119">
        <v>0.10583941605839416</v>
      </c>
      <c r="E62" s="119">
        <v>2.9197080291970802E-2</v>
      </c>
      <c r="F62" s="119">
        <v>1.4598540145985401E-2</v>
      </c>
      <c r="G62" s="119">
        <v>1.824817518248175E-2</v>
      </c>
      <c r="H62" s="119">
        <v>0.12773722627737227</v>
      </c>
      <c r="I62" s="119">
        <v>1.4598540145985401E-2</v>
      </c>
      <c r="J62" s="119">
        <v>2.5547445255474453E-2</v>
      </c>
      <c r="K62" s="119">
        <v>3.6496350364963502E-3</v>
      </c>
      <c r="L62" s="119">
        <v>5.4744525547445258E-2</v>
      </c>
      <c r="M62" s="123">
        <v>1</v>
      </c>
      <c r="N62"/>
    </row>
    <row r="63" spans="2:16" ht="15.6" x14ac:dyDescent="0.3">
      <c r="B63" s="133" t="s">
        <v>31</v>
      </c>
      <c r="C63" s="119">
        <v>0.32692307692307693</v>
      </c>
      <c r="D63" s="119">
        <v>1.9230769230769232E-2</v>
      </c>
      <c r="E63" s="119">
        <v>0.44230769230769229</v>
      </c>
      <c r="F63" s="119">
        <v>0</v>
      </c>
      <c r="G63" s="119">
        <v>1.9230769230769232E-2</v>
      </c>
      <c r="H63" s="119">
        <v>3.8461538461538464E-2</v>
      </c>
      <c r="I63" s="119">
        <v>3.8461538461538464E-2</v>
      </c>
      <c r="J63" s="119">
        <v>0</v>
      </c>
      <c r="K63" s="119">
        <v>0</v>
      </c>
      <c r="L63" s="119">
        <v>0.11538461538461539</v>
      </c>
      <c r="M63" s="123">
        <v>1</v>
      </c>
      <c r="N63"/>
    </row>
    <row r="64" spans="2:16" ht="15.6" x14ac:dyDescent="0.3">
      <c r="B64" s="133" t="s">
        <v>36</v>
      </c>
      <c r="C64" s="119">
        <v>0.55555555555555558</v>
      </c>
      <c r="D64" s="119">
        <v>0</v>
      </c>
      <c r="E64" s="119">
        <v>3.7037037037037035E-2</v>
      </c>
      <c r="F64" s="119">
        <v>7.407407407407407E-2</v>
      </c>
      <c r="G64" s="119">
        <v>0.22222222222222221</v>
      </c>
      <c r="H64" s="119">
        <v>0</v>
      </c>
      <c r="I64" s="119">
        <v>3.7037037037037035E-2</v>
      </c>
      <c r="J64" s="119">
        <v>0</v>
      </c>
      <c r="K64" s="119">
        <v>0</v>
      </c>
      <c r="L64" s="119">
        <v>7.407407407407407E-2</v>
      </c>
      <c r="M64" s="123">
        <v>1</v>
      </c>
      <c r="N64"/>
    </row>
    <row r="65" spans="2:14" ht="15.6" x14ac:dyDescent="0.3">
      <c r="B65" s="133" t="s">
        <v>560</v>
      </c>
      <c r="C65" s="119">
        <v>1</v>
      </c>
      <c r="D65" s="119">
        <v>0</v>
      </c>
      <c r="E65" s="119">
        <v>0</v>
      </c>
      <c r="F65" s="119">
        <v>0</v>
      </c>
      <c r="G65" s="119">
        <v>0</v>
      </c>
      <c r="H65" s="119">
        <v>0</v>
      </c>
      <c r="I65" s="119">
        <v>0</v>
      </c>
      <c r="J65" s="119">
        <v>0</v>
      </c>
      <c r="K65" s="119">
        <v>0</v>
      </c>
      <c r="L65" s="119">
        <v>0</v>
      </c>
      <c r="M65" s="123">
        <v>1</v>
      </c>
      <c r="N65"/>
    </row>
    <row r="66" spans="2:14" ht="15.6" x14ac:dyDescent="0.3">
      <c r="B66" s="133" t="s">
        <v>52</v>
      </c>
      <c r="C66" s="119">
        <v>1</v>
      </c>
      <c r="D66" s="119">
        <v>0</v>
      </c>
      <c r="E66" s="119">
        <v>0</v>
      </c>
      <c r="F66" s="119">
        <v>0</v>
      </c>
      <c r="G66" s="119">
        <v>0</v>
      </c>
      <c r="H66" s="119">
        <v>0</v>
      </c>
      <c r="I66" s="119">
        <v>0</v>
      </c>
      <c r="J66" s="119">
        <v>0</v>
      </c>
      <c r="K66" s="119">
        <v>0</v>
      </c>
      <c r="L66" s="119">
        <v>0</v>
      </c>
      <c r="M66" s="123">
        <v>1</v>
      </c>
      <c r="N66"/>
    </row>
    <row r="67" spans="2:14" ht="15.6" x14ac:dyDescent="0.3">
      <c r="B67" s="133" t="s">
        <v>37</v>
      </c>
      <c r="C67" s="119">
        <v>0.35294117647058826</v>
      </c>
      <c r="D67" s="119">
        <v>0</v>
      </c>
      <c r="E67" s="119">
        <v>0.35294117647058826</v>
      </c>
      <c r="F67" s="119">
        <v>0</v>
      </c>
      <c r="G67" s="119">
        <v>0</v>
      </c>
      <c r="H67" s="119">
        <v>0</v>
      </c>
      <c r="I67" s="119">
        <v>5.8823529411764705E-2</v>
      </c>
      <c r="J67" s="119">
        <v>0</v>
      </c>
      <c r="K67" s="119">
        <v>0</v>
      </c>
      <c r="L67" s="119">
        <v>0.23529411764705882</v>
      </c>
      <c r="M67" s="123">
        <v>1</v>
      </c>
      <c r="N67"/>
    </row>
    <row r="68" spans="2:14" ht="15.6" x14ac:dyDescent="0.3">
      <c r="B68" s="133" t="s">
        <v>42</v>
      </c>
      <c r="C68" s="119">
        <v>0.4</v>
      </c>
      <c r="D68" s="119">
        <v>0.2</v>
      </c>
      <c r="E68" s="119">
        <v>0</v>
      </c>
      <c r="F68" s="119">
        <v>0</v>
      </c>
      <c r="G68" s="119">
        <v>0</v>
      </c>
      <c r="H68" s="119">
        <v>0.4</v>
      </c>
      <c r="I68" s="119">
        <v>0</v>
      </c>
      <c r="J68" s="119">
        <v>0</v>
      </c>
      <c r="K68" s="119">
        <v>0</v>
      </c>
      <c r="L68" s="119">
        <v>0</v>
      </c>
      <c r="M68" s="123">
        <v>1</v>
      </c>
      <c r="N68"/>
    </row>
    <row r="69" spans="2:14" ht="15.6" x14ac:dyDescent="0.3">
      <c r="B69" s="113" t="s">
        <v>1530</v>
      </c>
      <c r="C69" s="115">
        <v>0.42857142857142855</v>
      </c>
      <c r="D69" s="115">
        <v>0</v>
      </c>
      <c r="E69" s="115">
        <v>0.14285714285714285</v>
      </c>
      <c r="F69" s="115">
        <v>7.1428571428571425E-2</v>
      </c>
      <c r="G69" s="115">
        <v>0.21428571428571427</v>
      </c>
      <c r="H69" s="115">
        <v>0</v>
      </c>
      <c r="I69" s="115">
        <v>7.1428571428571425E-2</v>
      </c>
      <c r="J69" s="115">
        <v>0</v>
      </c>
      <c r="K69" s="115">
        <v>0</v>
      </c>
      <c r="L69" s="115">
        <v>7.1428571428571425E-2</v>
      </c>
      <c r="M69" s="117">
        <v>1</v>
      </c>
      <c r="N69"/>
    </row>
    <row r="70" spans="2:14" ht="15.6" x14ac:dyDescent="0.3">
      <c r="B70" s="133" t="s">
        <v>1482</v>
      </c>
      <c r="C70" s="119">
        <v>0</v>
      </c>
      <c r="D70" s="119">
        <v>0</v>
      </c>
      <c r="E70" s="119">
        <v>0.5</v>
      </c>
      <c r="F70" s="119">
        <v>0</v>
      </c>
      <c r="G70" s="119">
        <v>0</v>
      </c>
      <c r="H70" s="119">
        <v>0</v>
      </c>
      <c r="I70" s="119">
        <v>0.5</v>
      </c>
      <c r="J70" s="119">
        <v>0</v>
      </c>
      <c r="K70" s="119">
        <v>0</v>
      </c>
      <c r="L70" s="119">
        <v>0</v>
      </c>
      <c r="M70" s="123">
        <v>1</v>
      </c>
      <c r="N70"/>
    </row>
    <row r="71" spans="2:14" ht="15.6" x14ac:dyDescent="0.3">
      <c r="B71" s="133" t="s">
        <v>1483</v>
      </c>
      <c r="C71" s="119">
        <v>0.5</v>
      </c>
      <c r="D71" s="119">
        <v>0</v>
      </c>
      <c r="E71" s="119">
        <v>0.5</v>
      </c>
      <c r="F71" s="119">
        <v>0</v>
      </c>
      <c r="G71" s="119">
        <v>0</v>
      </c>
      <c r="H71" s="119">
        <v>0</v>
      </c>
      <c r="I71" s="119">
        <v>0</v>
      </c>
      <c r="J71" s="119">
        <v>0</v>
      </c>
      <c r="K71" s="119">
        <v>0</v>
      </c>
      <c r="L71" s="119">
        <v>0</v>
      </c>
      <c r="M71" s="123">
        <v>1</v>
      </c>
      <c r="N71"/>
    </row>
    <row r="72" spans="2:14" ht="15.6" x14ac:dyDescent="0.3">
      <c r="B72" s="133" t="s">
        <v>1485</v>
      </c>
      <c r="C72" s="119">
        <v>0</v>
      </c>
      <c r="D72" s="119">
        <v>0</v>
      </c>
      <c r="E72" s="119">
        <v>0</v>
      </c>
      <c r="F72" s="119">
        <v>0.5</v>
      </c>
      <c r="G72" s="119">
        <v>0.5</v>
      </c>
      <c r="H72" s="119">
        <v>0</v>
      </c>
      <c r="I72" s="119">
        <v>0</v>
      </c>
      <c r="J72" s="119">
        <v>0</v>
      </c>
      <c r="K72" s="119">
        <v>0</v>
      </c>
      <c r="L72" s="119">
        <v>0</v>
      </c>
      <c r="M72" s="123">
        <v>1</v>
      </c>
      <c r="N72"/>
    </row>
    <row r="73" spans="2:14" ht="15.6" x14ac:dyDescent="0.3">
      <c r="B73" s="133" t="s">
        <v>94</v>
      </c>
      <c r="C73" s="119">
        <v>0.33333333333333331</v>
      </c>
      <c r="D73" s="119">
        <v>0</v>
      </c>
      <c r="E73" s="119">
        <v>0</v>
      </c>
      <c r="F73" s="119">
        <v>0</v>
      </c>
      <c r="G73" s="119">
        <v>0.66666666666666663</v>
      </c>
      <c r="H73" s="119">
        <v>0</v>
      </c>
      <c r="I73" s="119">
        <v>0</v>
      </c>
      <c r="J73" s="119">
        <v>0</v>
      </c>
      <c r="K73" s="119">
        <v>0</v>
      </c>
      <c r="L73" s="119">
        <v>0</v>
      </c>
      <c r="M73" s="123">
        <v>1</v>
      </c>
      <c r="N73"/>
    </row>
    <row r="74" spans="2:14" ht="15.6" x14ac:dyDescent="0.3">
      <c r="B74" s="133" t="s">
        <v>575</v>
      </c>
      <c r="C74" s="119">
        <v>1</v>
      </c>
      <c r="D74" s="119">
        <v>0</v>
      </c>
      <c r="E74" s="119">
        <v>0</v>
      </c>
      <c r="F74" s="119">
        <v>0</v>
      </c>
      <c r="G74" s="119">
        <v>0</v>
      </c>
      <c r="H74" s="119">
        <v>0</v>
      </c>
      <c r="I74" s="119">
        <v>0</v>
      </c>
      <c r="J74" s="119">
        <v>0</v>
      </c>
      <c r="K74" s="119">
        <v>0</v>
      </c>
      <c r="L74" s="119">
        <v>0</v>
      </c>
      <c r="M74" s="123">
        <v>1</v>
      </c>
      <c r="N74"/>
    </row>
    <row r="75" spans="2:14" ht="15.6" x14ac:dyDescent="0.3">
      <c r="B75" s="133" t="s">
        <v>574</v>
      </c>
      <c r="C75" s="119">
        <v>1</v>
      </c>
      <c r="D75" s="119">
        <v>0</v>
      </c>
      <c r="E75" s="119">
        <v>0</v>
      </c>
      <c r="F75" s="119">
        <v>0</v>
      </c>
      <c r="G75" s="119">
        <v>0</v>
      </c>
      <c r="H75" s="119">
        <v>0</v>
      </c>
      <c r="I75" s="119">
        <v>0</v>
      </c>
      <c r="J75" s="119">
        <v>0</v>
      </c>
      <c r="K75" s="119">
        <v>0</v>
      </c>
      <c r="L75" s="119">
        <v>0</v>
      </c>
      <c r="M75" s="123">
        <v>1</v>
      </c>
      <c r="N75"/>
    </row>
    <row r="76" spans="2:14" ht="15.6" x14ac:dyDescent="0.3">
      <c r="B76" s="132" t="s">
        <v>1550</v>
      </c>
      <c r="C76" s="119">
        <v>0</v>
      </c>
      <c r="D76" s="119">
        <v>0</v>
      </c>
      <c r="E76" s="119">
        <v>0</v>
      </c>
      <c r="F76" s="119">
        <v>0</v>
      </c>
      <c r="G76" s="119">
        <v>0</v>
      </c>
      <c r="H76" s="119">
        <v>0</v>
      </c>
      <c r="I76" s="119">
        <v>0</v>
      </c>
      <c r="J76" s="119">
        <v>0</v>
      </c>
      <c r="K76" s="119">
        <v>0</v>
      </c>
      <c r="L76" s="119">
        <v>1</v>
      </c>
      <c r="M76" s="123">
        <v>1</v>
      </c>
      <c r="N76"/>
    </row>
    <row r="77" spans="2:14" ht="15.6" x14ac:dyDescent="0.3">
      <c r="B77" s="113" t="s">
        <v>1531</v>
      </c>
      <c r="C77" s="115">
        <v>0.35294117647058826</v>
      </c>
      <c r="D77" s="115">
        <v>0</v>
      </c>
      <c r="E77" s="115">
        <v>0.11764705882352941</v>
      </c>
      <c r="F77" s="115">
        <v>0</v>
      </c>
      <c r="G77" s="115">
        <v>0.17647058823529413</v>
      </c>
      <c r="H77" s="115">
        <v>0</v>
      </c>
      <c r="I77" s="115">
        <v>5.8823529411764705E-2</v>
      </c>
      <c r="J77" s="115">
        <v>0</v>
      </c>
      <c r="K77" s="115">
        <v>5.8823529411764705E-2</v>
      </c>
      <c r="L77" s="115">
        <v>0.23529411764705882</v>
      </c>
      <c r="M77" s="117">
        <v>1</v>
      </c>
      <c r="N77"/>
    </row>
    <row r="78" spans="2:14" ht="15.6" x14ac:dyDescent="0.3">
      <c r="B78" s="133" t="s">
        <v>280</v>
      </c>
      <c r="C78" s="119">
        <v>0.35294117647058826</v>
      </c>
      <c r="D78" s="119">
        <v>0</v>
      </c>
      <c r="E78" s="119">
        <v>0.11764705882352941</v>
      </c>
      <c r="F78" s="119">
        <v>0</v>
      </c>
      <c r="G78" s="119">
        <v>0.17647058823529413</v>
      </c>
      <c r="H78" s="119">
        <v>0</v>
      </c>
      <c r="I78" s="119">
        <v>5.8823529411764705E-2</v>
      </c>
      <c r="J78" s="119">
        <v>0</v>
      </c>
      <c r="K78" s="119">
        <v>5.8823529411764705E-2</v>
      </c>
      <c r="L78" s="119">
        <v>0.23529411764705882</v>
      </c>
      <c r="M78" s="123">
        <v>1</v>
      </c>
      <c r="N78"/>
    </row>
    <row r="79" spans="2:14" ht="15.6" x14ac:dyDescent="0.3">
      <c r="B79" s="118" t="s">
        <v>289</v>
      </c>
      <c r="C79" s="134">
        <v>0.53874538745387457</v>
      </c>
      <c r="D79" s="134">
        <v>0.11623616236162361</v>
      </c>
      <c r="E79" s="134">
        <v>8.1180811808118078E-2</v>
      </c>
      <c r="F79" s="134">
        <v>1.2915129151291513E-2</v>
      </c>
      <c r="G79" s="134">
        <v>3.5055350553505532E-2</v>
      </c>
      <c r="H79" s="134">
        <v>0.11070110701107011</v>
      </c>
      <c r="I79" s="134">
        <v>1.8450184501845018E-2</v>
      </c>
      <c r="J79" s="134">
        <v>1.2915129151291513E-2</v>
      </c>
      <c r="K79" s="134">
        <v>5.5350553505535052E-3</v>
      </c>
      <c r="L79" s="134">
        <v>6.8265682656826573E-2</v>
      </c>
      <c r="M79" s="135">
        <v>1</v>
      </c>
      <c r="N79"/>
    </row>
    <row r="80" spans="2:14" ht="15.6" x14ac:dyDescent="0.3">
      <c r="B80" s="104"/>
      <c r="C80" s="81"/>
      <c r="D80" s="81"/>
      <c r="E80" s="81"/>
      <c r="F80" s="81"/>
      <c r="G80" s="81"/>
      <c r="H80" s="81"/>
      <c r="I80" s="81"/>
      <c r="J80" s="81"/>
      <c r="K80" s="81"/>
      <c r="L80" s="81"/>
      <c r="M80" s="81"/>
      <c r="N80"/>
    </row>
    <row r="81" spans="2:16" ht="15.6" x14ac:dyDescent="0.3">
      <c r="B81" s="104"/>
      <c r="C81" s="81"/>
      <c r="D81" s="81"/>
      <c r="E81" s="81"/>
      <c r="F81" s="81"/>
      <c r="G81" s="81"/>
      <c r="H81" s="81"/>
      <c r="I81" s="81"/>
      <c r="J81" s="81"/>
      <c r="K81" s="81"/>
      <c r="L81" s="81"/>
      <c r="M81" s="81"/>
      <c r="N81"/>
    </row>
    <row r="82" spans="2:16" x14ac:dyDescent="0.3">
      <c r="B82" s="76" t="s">
        <v>1249</v>
      </c>
    </row>
    <row r="84" spans="2:16" x14ac:dyDescent="0.3">
      <c r="B84" s="25" t="s">
        <v>860</v>
      </c>
      <c r="C84" s="26" t="s">
        <v>861</v>
      </c>
    </row>
    <row r="85" spans="2:16" x14ac:dyDescent="0.3">
      <c r="B85" s="27"/>
      <c r="C85" s="27"/>
    </row>
    <row r="86" spans="2:16" ht="15.6" x14ac:dyDescent="0.3">
      <c r="B86" s="85" t="s">
        <v>58</v>
      </c>
      <c r="C86" s="82" t="s">
        <v>922</v>
      </c>
      <c r="D86" s="82"/>
      <c r="E86" s="82"/>
      <c r="F86" s="82"/>
      <c r="G86" s="82"/>
      <c r="H86" s="82"/>
      <c r="I86" s="82"/>
      <c r="J86" s="82"/>
      <c r="K86" s="82"/>
      <c r="L86" s="82"/>
      <c r="M86" s="82"/>
      <c r="N86"/>
    </row>
    <row r="87" spans="2:16" ht="41.4" x14ac:dyDescent="0.3">
      <c r="B87" s="86" t="s">
        <v>56</v>
      </c>
      <c r="C87" s="83" t="s">
        <v>555</v>
      </c>
      <c r="D87" s="83" t="s">
        <v>556</v>
      </c>
      <c r="E87" s="83" t="s">
        <v>641</v>
      </c>
      <c r="F87" s="83" t="s">
        <v>818</v>
      </c>
      <c r="G87" s="83" t="s">
        <v>640</v>
      </c>
      <c r="H87" s="83" t="s">
        <v>515</v>
      </c>
      <c r="I87" s="83" t="s">
        <v>639</v>
      </c>
      <c r="J87" s="83" t="s">
        <v>513</v>
      </c>
      <c r="K87" s="83" t="s">
        <v>514</v>
      </c>
      <c r="L87" s="83" t="s">
        <v>1116</v>
      </c>
      <c r="M87" s="83" t="s">
        <v>57</v>
      </c>
      <c r="N87"/>
      <c r="O87" s="25"/>
      <c r="P87" s="25"/>
    </row>
    <row r="88" spans="2:16" ht="15.6" x14ac:dyDescent="0.3">
      <c r="B88" s="113" t="s">
        <v>1529</v>
      </c>
      <c r="C88" s="115">
        <v>0.95890410958904104</v>
      </c>
      <c r="D88" s="115">
        <v>1</v>
      </c>
      <c r="E88" s="115">
        <v>0.90909090909090906</v>
      </c>
      <c r="F88" s="115">
        <v>0.8571428571428571</v>
      </c>
      <c r="G88" s="115">
        <v>0.68421052631578949</v>
      </c>
      <c r="H88" s="115">
        <v>1</v>
      </c>
      <c r="I88" s="115">
        <v>0.8</v>
      </c>
      <c r="J88" s="115">
        <v>1</v>
      </c>
      <c r="K88" s="115">
        <v>0.66666666666666663</v>
      </c>
      <c r="L88" s="115">
        <v>0.86486486486486491</v>
      </c>
      <c r="M88" s="115">
        <v>0.94280442804428044</v>
      </c>
      <c r="N88"/>
    </row>
    <row r="89" spans="2:16" ht="15.6" x14ac:dyDescent="0.3">
      <c r="B89" s="137" t="s">
        <v>21</v>
      </c>
      <c r="C89" s="119">
        <v>0.21917808219178081</v>
      </c>
      <c r="D89" s="119">
        <v>0.44444444444444442</v>
      </c>
      <c r="E89" s="119">
        <v>4.5454545454545456E-2</v>
      </c>
      <c r="F89" s="119">
        <v>0</v>
      </c>
      <c r="G89" s="119">
        <v>5.2631578947368418E-2</v>
      </c>
      <c r="H89" s="119">
        <v>0.25</v>
      </c>
      <c r="I89" s="119">
        <v>0</v>
      </c>
      <c r="J89" s="119">
        <v>0</v>
      </c>
      <c r="K89" s="119">
        <v>0.33333333333333331</v>
      </c>
      <c r="L89" s="119">
        <v>0.13513513513513514</v>
      </c>
      <c r="M89" s="119">
        <v>0.2140221402214022</v>
      </c>
      <c r="N89"/>
    </row>
    <row r="90" spans="2:16" ht="15.6" x14ac:dyDescent="0.3">
      <c r="B90" s="137" t="s">
        <v>26</v>
      </c>
      <c r="C90" s="119">
        <v>0.56849315068493156</v>
      </c>
      <c r="D90" s="119">
        <v>0.46031746031746029</v>
      </c>
      <c r="E90" s="119">
        <v>0.18181818181818182</v>
      </c>
      <c r="F90" s="119">
        <v>0.5714285714285714</v>
      </c>
      <c r="G90" s="119">
        <v>0.26315789473684209</v>
      </c>
      <c r="H90" s="119">
        <v>0.58333333333333337</v>
      </c>
      <c r="I90" s="119">
        <v>0.4</v>
      </c>
      <c r="J90" s="119">
        <v>1</v>
      </c>
      <c r="K90" s="119">
        <v>0.33333333333333331</v>
      </c>
      <c r="L90" s="119">
        <v>0.40540540540540543</v>
      </c>
      <c r="M90" s="119">
        <v>0.50553505535055354</v>
      </c>
      <c r="N90"/>
    </row>
    <row r="91" spans="2:16" ht="15.6" x14ac:dyDescent="0.3">
      <c r="B91" s="137" t="s">
        <v>31</v>
      </c>
      <c r="C91" s="119">
        <v>5.8219178082191778E-2</v>
      </c>
      <c r="D91" s="119">
        <v>1.5873015873015872E-2</v>
      </c>
      <c r="E91" s="119">
        <v>0.52272727272727271</v>
      </c>
      <c r="F91" s="119">
        <v>0</v>
      </c>
      <c r="G91" s="119">
        <v>5.2631578947368418E-2</v>
      </c>
      <c r="H91" s="119">
        <v>3.3333333333333333E-2</v>
      </c>
      <c r="I91" s="119">
        <v>0.2</v>
      </c>
      <c r="J91" s="119">
        <v>0</v>
      </c>
      <c r="K91" s="119">
        <v>0</v>
      </c>
      <c r="L91" s="119">
        <v>0.16216216216216217</v>
      </c>
      <c r="M91" s="119">
        <v>9.5940959409594101E-2</v>
      </c>
      <c r="N91"/>
    </row>
    <row r="92" spans="2:16" ht="15.6" x14ac:dyDescent="0.3">
      <c r="B92" s="137" t="s">
        <v>36</v>
      </c>
      <c r="C92" s="119">
        <v>5.1369863013698627E-2</v>
      </c>
      <c r="D92" s="119">
        <v>0</v>
      </c>
      <c r="E92" s="119">
        <v>2.2727272727272728E-2</v>
      </c>
      <c r="F92" s="119">
        <v>0.2857142857142857</v>
      </c>
      <c r="G92" s="119">
        <v>0.31578947368421051</v>
      </c>
      <c r="H92" s="119">
        <v>0</v>
      </c>
      <c r="I92" s="119">
        <v>0.1</v>
      </c>
      <c r="J92" s="119">
        <v>0</v>
      </c>
      <c r="K92" s="119">
        <v>0</v>
      </c>
      <c r="L92" s="119">
        <v>5.4054054054054057E-2</v>
      </c>
      <c r="M92" s="119">
        <v>4.9815498154981548E-2</v>
      </c>
      <c r="N92"/>
    </row>
    <row r="93" spans="2:16" ht="15.6" x14ac:dyDescent="0.3">
      <c r="B93" s="137" t="s">
        <v>560</v>
      </c>
      <c r="C93" s="119">
        <v>3.4246575342465752E-3</v>
      </c>
      <c r="D93" s="119">
        <v>0</v>
      </c>
      <c r="E93" s="119">
        <v>0</v>
      </c>
      <c r="F93" s="119">
        <v>0</v>
      </c>
      <c r="G93" s="119">
        <v>0</v>
      </c>
      <c r="H93" s="119">
        <v>0</v>
      </c>
      <c r="I93" s="119">
        <v>0</v>
      </c>
      <c r="J93" s="119">
        <v>0</v>
      </c>
      <c r="K93" s="119">
        <v>0</v>
      </c>
      <c r="L93" s="119">
        <v>0</v>
      </c>
      <c r="M93" s="119">
        <v>1.8450184501845018E-3</v>
      </c>
      <c r="N93"/>
    </row>
    <row r="94" spans="2:16" ht="15.6" x14ac:dyDescent="0.3">
      <c r="B94" s="137" t="s">
        <v>52</v>
      </c>
      <c r="C94" s="119">
        <v>6.8493150684931503E-3</v>
      </c>
      <c r="D94" s="119">
        <v>0</v>
      </c>
      <c r="E94" s="119">
        <v>0</v>
      </c>
      <c r="F94" s="119">
        <v>0</v>
      </c>
      <c r="G94" s="119">
        <v>0</v>
      </c>
      <c r="H94" s="119">
        <v>0</v>
      </c>
      <c r="I94" s="119">
        <v>0</v>
      </c>
      <c r="J94" s="119">
        <v>0</v>
      </c>
      <c r="K94" s="119">
        <v>0</v>
      </c>
      <c r="L94" s="119">
        <v>0</v>
      </c>
      <c r="M94" s="119">
        <v>3.6900369003690036E-3</v>
      </c>
      <c r="N94"/>
    </row>
    <row r="95" spans="2:16" ht="15.6" x14ac:dyDescent="0.3">
      <c r="B95" s="137" t="s">
        <v>37</v>
      </c>
      <c r="C95" s="119">
        <v>2.0547945205479451E-2</v>
      </c>
      <c r="D95" s="119">
        <v>0</v>
      </c>
      <c r="E95" s="119">
        <v>0.13636363636363635</v>
      </c>
      <c r="F95" s="119">
        <v>0</v>
      </c>
      <c r="G95" s="119">
        <v>0</v>
      </c>
      <c r="H95" s="119">
        <v>0</v>
      </c>
      <c r="I95" s="119">
        <v>0.1</v>
      </c>
      <c r="J95" s="119">
        <v>0</v>
      </c>
      <c r="K95" s="119">
        <v>0</v>
      </c>
      <c r="L95" s="119">
        <v>0.10810810810810811</v>
      </c>
      <c r="M95" s="119">
        <v>3.136531365313653E-2</v>
      </c>
      <c r="N95"/>
    </row>
    <row r="96" spans="2:16" ht="15.6" x14ac:dyDescent="0.3">
      <c r="B96" s="137" t="s">
        <v>42</v>
      </c>
      <c r="C96" s="119">
        <v>2.7397260273972601E-2</v>
      </c>
      <c r="D96" s="119">
        <v>6.3492063492063489E-2</v>
      </c>
      <c r="E96" s="119">
        <v>0</v>
      </c>
      <c r="F96" s="119">
        <v>0</v>
      </c>
      <c r="G96" s="119">
        <v>0</v>
      </c>
      <c r="H96" s="119">
        <v>0.13333333333333333</v>
      </c>
      <c r="I96" s="119">
        <v>0</v>
      </c>
      <c r="J96" s="119">
        <v>0</v>
      </c>
      <c r="K96" s="119">
        <v>0</v>
      </c>
      <c r="L96" s="119">
        <v>0</v>
      </c>
      <c r="M96" s="119">
        <v>3.6900369003690037E-2</v>
      </c>
      <c r="N96"/>
    </row>
    <row r="97" spans="2:14" ht="15.6" x14ac:dyDescent="0.3">
      <c r="B97" s="137" t="s">
        <v>1461</v>
      </c>
      <c r="C97" s="119">
        <v>3.4246575342465752E-3</v>
      </c>
      <c r="D97" s="119">
        <v>1.5873015873015872E-2</v>
      </c>
      <c r="E97" s="119">
        <v>0</v>
      </c>
      <c r="F97" s="119">
        <v>0</v>
      </c>
      <c r="G97" s="119">
        <v>0</v>
      </c>
      <c r="H97" s="119">
        <v>0</v>
      </c>
      <c r="I97" s="119">
        <v>0</v>
      </c>
      <c r="J97" s="119">
        <v>0</v>
      </c>
      <c r="K97" s="119">
        <v>0</v>
      </c>
      <c r="L97" s="119">
        <v>0</v>
      </c>
      <c r="M97" s="119">
        <v>3.6900369003690036E-3</v>
      </c>
      <c r="N97"/>
    </row>
    <row r="98" spans="2:14" ht="15.6" x14ac:dyDescent="0.3">
      <c r="B98" s="113" t="s">
        <v>1530</v>
      </c>
      <c r="C98" s="115">
        <v>2.0547945205479451E-2</v>
      </c>
      <c r="D98" s="115">
        <v>0</v>
      </c>
      <c r="E98" s="115">
        <v>4.5454545454545456E-2</v>
      </c>
      <c r="F98" s="115">
        <v>0.14285714285714285</v>
      </c>
      <c r="G98" s="115">
        <v>0.15789473684210525</v>
      </c>
      <c r="H98" s="115">
        <v>0</v>
      </c>
      <c r="I98" s="115">
        <v>0.1</v>
      </c>
      <c r="J98" s="115">
        <v>0</v>
      </c>
      <c r="K98" s="115">
        <v>0</v>
      </c>
      <c r="L98" s="115">
        <v>2.7027027027027029E-2</v>
      </c>
      <c r="M98" s="115">
        <v>2.5830258302583026E-2</v>
      </c>
      <c r="N98"/>
    </row>
    <row r="99" spans="2:14" ht="15.6" x14ac:dyDescent="0.3">
      <c r="B99" s="137" t="s">
        <v>94</v>
      </c>
      <c r="C99" s="119">
        <v>3.4246575342465752E-3</v>
      </c>
      <c r="D99" s="119">
        <v>0</v>
      </c>
      <c r="E99" s="119">
        <v>0</v>
      </c>
      <c r="F99" s="119">
        <v>0</v>
      </c>
      <c r="G99" s="119">
        <v>0.10526315789473684</v>
      </c>
      <c r="H99" s="119">
        <v>0</v>
      </c>
      <c r="I99" s="119">
        <v>0</v>
      </c>
      <c r="J99" s="119">
        <v>0</v>
      </c>
      <c r="K99" s="119">
        <v>0</v>
      </c>
      <c r="L99" s="119">
        <v>0</v>
      </c>
      <c r="M99" s="119">
        <v>5.5350553505535052E-3</v>
      </c>
      <c r="N99"/>
    </row>
    <row r="100" spans="2:14" ht="15.6" x14ac:dyDescent="0.3">
      <c r="B100" s="137" t="s">
        <v>575</v>
      </c>
      <c r="C100" s="119">
        <v>3.4246575342465752E-3</v>
      </c>
      <c r="D100" s="119">
        <v>0</v>
      </c>
      <c r="E100" s="119">
        <v>0</v>
      </c>
      <c r="F100" s="119">
        <v>0</v>
      </c>
      <c r="G100" s="119">
        <v>0</v>
      </c>
      <c r="H100" s="119">
        <v>0</v>
      </c>
      <c r="I100" s="119">
        <v>0</v>
      </c>
      <c r="J100" s="119">
        <v>0</v>
      </c>
      <c r="K100" s="119">
        <v>0</v>
      </c>
      <c r="L100" s="119">
        <v>0</v>
      </c>
      <c r="M100" s="119">
        <v>1.8450184501845018E-3</v>
      </c>
      <c r="N100"/>
    </row>
    <row r="101" spans="2:14" ht="15.6" x14ac:dyDescent="0.3">
      <c r="B101" s="137" t="s">
        <v>574</v>
      </c>
      <c r="C101" s="119">
        <v>1.0273972602739725E-2</v>
      </c>
      <c r="D101" s="119">
        <v>0</v>
      </c>
      <c r="E101" s="119">
        <v>0</v>
      </c>
      <c r="F101" s="119">
        <v>0</v>
      </c>
      <c r="G101" s="119">
        <v>0</v>
      </c>
      <c r="H101" s="119">
        <v>0</v>
      </c>
      <c r="I101" s="119">
        <v>0</v>
      </c>
      <c r="J101" s="119">
        <v>0</v>
      </c>
      <c r="K101" s="119">
        <v>0</v>
      </c>
      <c r="L101" s="119">
        <v>0</v>
      </c>
      <c r="M101" s="119">
        <v>5.5350553505535052E-3</v>
      </c>
      <c r="N101"/>
    </row>
    <row r="102" spans="2:14" ht="15.6" x14ac:dyDescent="0.3">
      <c r="B102" s="137" t="s">
        <v>1482</v>
      </c>
      <c r="C102" s="119">
        <v>0</v>
      </c>
      <c r="D102" s="119">
        <v>0</v>
      </c>
      <c r="E102" s="119">
        <v>2.2727272727272728E-2</v>
      </c>
      <c r="F102" s="119">
        <v>0</v>
      </c>
      <c r="G102" s="119">
        <v>0</v>
      </c>
      <c r="H102" s="119">
        <v>0</v>
      </c>
      <c r="I102" s="119">
        <v>0.1</v>
      </c>
      <c r="J102" s="119">
        <v>0</v>
      </c>
      <c r="K102" s="119">
        <v>0</v>
      </c>
      <c r="L102" s="119">
        <v>0</v>
      </c>
      <c r="M102" s="119">
        <v>3.6900369003690036E-3</v>
      </c>
      <c r="N102"/>
    </row>
    <row r="103" spans="2:14" ht="15.6" x14ac:dyDescent="0.3">
      <c r="B103" s="137" t="s">
        <v>1483</v>
      </c>
      <c r="C103" s="119">
        <v>3.4246575342465752E-3</v>
      </c>
      <c r="D103" s="119">
        <v>0</v>
      </c>
      <c r="E103" s="119">
        <v>2.2727272727272728E-2</v>
      </c>
      <c r="F103" s="119">
        <v>0</v>
      </c>
      <c r="G103" s="119">
        <v>0</v>
      </c>
      <c r="H103" s="119">
        <v>0</v>
      </c>
      <c r="I103" s="119">
        <v>0</v>
      </c>
      <c r="J103" s="119">
        <v>0</v>
      </c>
      <c r="K103" s="119">
        <v>0</v>
      </c>
      <c r="L103" s="119">
        <v>0</v>
      </c>
      <c r="M103" s="119">
        <v>3.6900369003690036E-3</v>
      </c>
      <c r="N103"/>
    </row>
    <row r="104" spans="2:14" ht="15.6" x14ac:dyDescent="0.3">
      <c r="B104" s="137" t="s">
        <v>1485</v>
      </c>
      <c r="C104" s="119">
        <v>0</v>
      </c>
      <c r="D104" s="119">
        <v>0</v>
      </c>
      <c r="E104" s="119">
        <v>0</v>
      </c>
      <c r="F104" s="119">
        <v>0.14285714285714285</v>
      </c>
      <c r="G104" s="119">
        <v>5.2631578947368418E-2</v>
      </c>
      <c r="H104" s="119">
        <v>0</v>
      </c>
      <c r="I104" s="119">
        <v>0</v>
      </c>
      <c r="J104" s="119">
        <v>0</v>
      </c>
      <c r="K104" s="119">
        <v>0</v>
      </c>
      <c r="L104" s="119">
        <v>0</v>
      </c>
      <c r="M104" s="119">
        <v>3.6900369003690036E-3</v>
      </c>
      <c r="N104"/>
    </row>
    <row r="105" spans="2:14" ht="15.6" x14ac:dyDescent="0.3">
      <c r="B105" s="138" t="s">
        <v>1550</v>
      </c>
      <c r="C105" s="119">
        <v>0</v>
      </c>
      <c r="D105" s="119">
        <v>0</v>
      </c>
      <c r="E105" s="119">
        <v>0</v>
      </c>
      <c r="F105" s="119">
        <v>0</v>
      </c>
      <c r="G105" s="119">
        <v>0</v>
      </c>
      <c r="H105" s="119">
        <v>0</v>
      </c>
      <c r="I105" s="119">
        <v>0</v>
      </c>
      <c r="J105" s="119">
        <v>0</v>
      </c>
      <c r="K105" s="119">
        <v>0</v>
      </c>
      <c r="L105" s="119">
        <v>2.7027027027027029E-2</v>
      </c>
      <c r="M105" s="119">
        <v>1.8450184501845018E-3</v>
      </c>
      <c r="N105"/>
    </row>
    <row r="106" spans="2:14" ht="15.6" x14ac:dyDescent="0.3">
      <c r="B106" s="113" t="s">
        <v>1531</v>
      </c>
      <c r="C106" s="115">
        <v>2.0547945205479451E-2</v>
      </c>
      <c r="D106" s="115">
        <v>0</v>
      </c>
      <c r="E106" s="115">
        <v>4.5454545454545456E-2</v>
      </c>
      <c r="F106" s="115">
        <v>0</v>
      </c>
      <c r="G106" s="115">
        <v>0.15789473684210525</v>
      </c>
      <c r="H106" s="115">
        <v>0</v>
      </c>
      <c r="I106" s="115">
        <v>0.1</v>
      </c>
      <c r="J106" s="115">
        <v>0</v>
      </c>
      <c r="K106" s="115">
        <v>0.33333333333333331</v>
      </c>
      <c r="L106" s="115">
        <v>0.10810810810810811</v>
      </c>
      <c r="M106" s="115">
        <v>3.136531365313653E-2</v>
      </c>
      <c r="N106"/>
    </row>
    <row r="107" spans="2:14" ht="15.6" x14ac:dyDescent="0.3">
      <c r="B107" s="137" t="s">
        <v>280</v>
      </c>
      <c r="C107" s="119">
        <v>2.0547945205479451E-2</v>
      </c>
      <c r="D107" s="119">
        <v>0</v>
      </c>
      <c r="E107" s="119">
        <v>4.5454545454545456E-2</v>
      </c>
      <c r="F107" s="119">
        <v>0</v>
      </c>
      <c r="G107" s="119">
        <v>0.15789473684210525</v>
      </c>
      <c r="H107" s="119">
        <v>0</v>
      </c>
      <c r="I107" s="119">
        <v>0.1</v>
      </c>
      <c r="J107" s="119">
        <v>0</v>
      </c>
      <c r="K107" s="119">
        <v>0.33333333333333331</v>
      </c>
      <c r="L107" s="119">
        <v>0.10810810810810811</v>
      </c>
      <c r="M107" s="119">
        <v>3.136531365313653E-2</v>
      </c>
      <c r="N107"/>
    </row>
    <row r="108" spans="2:14" ht="15.6" x14ac:dyDescent="0.3">
      <c r="B108" s="43" t="s">
        <v>57</v>
      </c>
      <c r="C108" s="116">
        <v>1</v>
      </c>
      <c r="D108" s="116">
        <v>1</v>
      </c>
      <c r="E108" s="116">
        <v>1</v>
      </c>
      <c r="F108" s="116">
        <v>1</v>
      </c>
      <c r="G108" s="116">
        <v>1</v>
      </c>
      <c r="H108" s="116">
        <v>1</v>
      </c>
      <c r="I108" s="116">
        <v>1</v>
      </c>
      <c r="J108" s="116">
        <v>1</v>
      </c>
      <c r="K108" s="116">
        <v>1</v>
      </c>
      <c r="L108" s="116">
        <v>1</v>
      </c>
      <c r="M108" s="116">
        <v>1</v>
      </c>
      <c r="N108"/>
    </row>
    <row r="109" spans="2:14" ht="15.6" x14ac:dyDescent="0.3">
      <c r="B109" s="84"/>
      <c r="C109" s="81"/>
      <c r="D109" s="81"/>
      <c r="E109" s="81"/>
      <c r="F109" s="81"/>
      <c r="G109" s="81"/>
      <c r="H109" s="81"/>
      <c r="I109" s="81"/>
      <c r="J109" s="81"/>
      <c r="K109" s="81"/>
      <c r="L109" s="81"/>
      <c r="M109" s="81"/>
      <c r="N109"/>
    </row>
    <row r="110" spans="2:14" ht="15.6" x14ac:dyDescent="0.3">
      <c r="B110" s="84"/>
      <c r="C110" s="81"/>
      <c r="D110" s="81"/>
      <c r="E110" s="81"/>
      <c r="F110" s="81"/>
      <c r="G110" s="81"/>
      <c r="H110" s="81"/>
      <c r="I110" s="81"/>
      <c r="J110" s="81"/>
      <c r="K110" s="81"/>
      <c r="L110" s="81"/>
      <c r="M110" s="81"/>
      <c r="N110"/>
    </row>
    <row r="111" spans="2:14" x14ac:dyDescent="0.3">
      <c r="B111" s="76" t="s">
        <v>1250</v>
      </c>
    </row>
    <row r="113" spans="2:14" x14ac:dyDescent="0.3">
      <c r="B113" s="25" t="s">
        <v>860</v>
      </c>
      <c r="C113" s="26" t="s">
        <v>861</v>
      </c>
    </row>
    <row r="114" spans="2:14" x14ac:dyDescent="0.3">
      <c r="B114" s="27"/>
      <c r="C114" s="27"/>
    </row>
    <row r="115" spans="2:14" ht="15.6" x14ac:dyDescent="0.3">
      <c r="B115" s="85" t="s">
        <v>58</v>
      </c>
      <c r="C115" s="82" t="s">
        <v>922</v>
      </c>
      <c r="D115" s="82"/>
      <c r="E115" s="82"/>
      <c r="F115" s="82"/>
      <c r="G115" s="82"/>
      <c r="H115" s="82"/>
      <c r="I115" s="82"/>
      <c r="J115" s="82"/>
      <c r="K115" s="82"/>
      <c r="L115" s="82"/>
      <c r="M115" s="82"/>
      <c r="N115"/>
    </row>
    <row r="116" spans="2:14" ht="41.4" x14ac:dyDescent="0.3">
      <c r="B116" s="86" t="s">
        <v>56</v>
      </c>
      <c r="C116" s="83" t="s">
        <v>555</v>
      </c>
      <c r="D116" s="83" t="s">
        <v>556</v>
      </c>
      <c r="E116" s="83" t="s">
        <v>641</v>
      </c>
      <c r="F116" s="83" t="s">
        <v>818</v>
      </c>
      <c r="G116" s="83" t="s">
        <v>640</v>
      </c>
      <c r="H116" s="83" t="s">
        <v>515</v>
      </c>
      <c r="I116" s="83" t="s">
        <v>639</v>
      </c>
      <c r="J116" s="83" t="s">
        <v>513</v>
      </c>
      <c r="K116" s="83" t="s">
        <v>514</v>
      </c>
      <c r="L116" s="83" t="s">
        <v>1116</v>
      </c>
      <c r="M116" s="83" t="s">
        <v>57</v>
      </c>
      <c r="N116"/>
    </row>
    <row r="117" spans="2:14" ht="15.6" x14ac:dyDescent="0.3">
      <c r="B117" s="113" t="s">
        <v>1529</v>
      </c>
      <c r="C117" s="115">
        <v>0.51660516605166051</v>
      </c>
      <c r="D117" s="115">
        <v>0.11623616236162361</v>
      </c>
      <c r="E117" s="115">
        <v>7.3800738007380073E-2</v>
      </c>
      <c r="F117" s="115">
        <v>1.107011070110701E-2</v>
      </c>
      <c r="G117" s="115">
        <v>2.3985239852398525E-2</v>
      </c>
      <c r="H117" s="115">
        <v>0.11070110701107011</v>
      </c>
      <c r="I117" s="115">
        <v>1.4760147601476014E-2</v>
      </c>
      <c r="J117" s="115">
        <v>1.2915129151291513E-2</v>
      </c>
      <c r="K117" s="115">
        <v>3.6900369003690036E-3</v>
      </c>
      <c r="L117" s="115">
        <v>5.9040590405904057E-2</v>
      </c>
      <c r="M117" s="115">
        <v>0.94280442804428044</v>
      </c>
      <c r="N117"/>
    </row>
    <row r="118" spans="2:14" ht="15.6" x14ac:dyDescent="0.3">
      <c r="B118" s="137" t="s">
        <v>21</v>
      </c>
      <c r="C118" s="119">
        <v>0.11808118081180811</v>
      </c>
      <c r="D118" s="119">
        <v>5.1660516605166053E-2</v>
      </c>
      <c r="E118" s="119">
        <v>3.6900369003690036E-3</v>
      </c>
      <c r="F118" s="119">
        <v>0</v>
      </c>
      <c r="G118" s="119">
        <v>1.8450184501845018E-3</v>
      </c>
      <c r="H118" s="119">
        <v>2.7675276752767528E-2</v>
      </c>
      <c r="I118" s="119">
        <v>0</v>
      </c>
      <c r="J118" s="119">
        <v>0</v>
      </c>
      <c r="K118" s="119">
        <v>1.8450184501845018E-3</v>
      </c>
      <c r="L118" s="119">
        <v>9.2250922509225092E-3</v>
      </c>
      <c r="M118" s="119">
        <v>0.2140221402214022</v>
      </c>
      <c r="N118"/>
    </row>
    <row r="119" spans="2:14" ht="15.6" x14ac:dyDescent="0.3">
      <c r="B119" s="137" t="s">
        <v>1461</v>
      </c>
      <c r="C119" s="119">
        <v>1.8450184501845018E-3</v>
      </c>
      <c r="D119" s="119">
        <v>1.8450184501845018E-3</v>
      </c>
      <c r="E119" s="119">
        <v>0</v>
      </c>
      <c r="F119" s="119">
        <v>0</v>
      </c>
      <c r="G119" s="119">
        <v>0</v>
      </c>
      <c r="H119" s="119">
        <v>0</v>
      </c>
      <c r="I119" s="119">
        <v>0</v>
      </c>
      <c r="J119" s="119">
        <v>0</v>
      </c>
      <c r="K119" s="119">
        <v>0</v>
      </c>
      <c r="L119" s="119">
        <v>0</v>
      </c>
      <c r="M119" s="119">
        <v>3.6900369003690036E-3</v>
      </c>
      <c r="N119"/>
    </row>
    <row r="120" spans="2:14" ht="15.6" x14ac:dyDescent="0.3">
      <c r="B120" s="137" t="s">
        <v>26</v>
      </c>
      <c r="C120" s="119">
        <v>0.30627306273062732</v>
      </c>
      <c r="D120" s="119">
        <v>5.350553505535055E-2</v>
      </c>
      <c r="E120" s="119">
        <v>1.4760147601476014E-2</v>
      </c>
      <c r="F120" s="119">
        <v>7.3800738007380072E-3</v>
      </c>
      <c r="G120" s="119">
        <v>9.2250922509225092E-3</v>
      </c>
      <c r="H120" s="119">
        <v>6.4575645756457564E-2</v>
      </c>
      <c r="I120" s="119">
        <v>7.3800738007380072E-3</v>
      </c>
      <c r="J120" s="119">
        <v>1.2915129151291513E-2</v>
      </c>
      <c r="K120" s="119">
        <v>1.8450184501845018E-3</v>
      </c>
      <c r="L120" s="119">
        <v>2.7675276752767528E-2</v>
      </c>
      <c r="M120" s="119">
        <v>0.50553505535055354</v>
      </c>
      <c r="N120"/>
    </row>
    <row r="121" spans="2:14" ht="15.6" x14ac:dyDescent="0.3">
      <c r="B121" s="137" t="s">
        <v>31</v>
      </c>
      <c r="C121" s="119">
        <v>3.136531365313653E-2</v>
      </c>
      <c r="D121" s="119">
        <v>1.8450184501845018E-3</v>
      </c>
      <c r="E121" s="119">
        <v>4.2435424354243544E-2</v>
      </c>
      <c r="F121" s="119">
        <v>0</v>
      </c>
      <c r="G121" s="119">
        <v>1.8450184501845018E-3</v>
      </c>
      <c r="H121" s="119">
        <v>3.6900369003690036E-3</v>
      </c>
      <c r="I121" s="119">
        <v>3.6900369003690036E-3</v>
      </c>
      <c r="J121" s="119">
        <v>0</v>
      </c>
      <c r="K121" s="119">
        <v>0</v>
      </c>
      <c r="L121" s="119">
        <v>1.107011070110701E-2</v>
      </c>
      <c r="M121" s="119">
        <v>9.5940959409594101E-2</v>
      </c>
      <c r="N121"/>
    </row>
    <row r="122" spans="2:14" ht="15.6" x14ac:dyDescent="0.3">
      <c r="B122" s="137" t="s">
        <v>36</v>
      </c>
      <c r="C122" s="119">
        <v>2.7675276752767528E-2</v>
      </c>
      <c r="D122" s="119">
        <v>0</v>
      </c>
      <c r="E122" s="119">
        <v>1.8450184501845018E-3</v>
      </c>
      <c r="F122" s="119">
        <v>3.6900369003690036E-3</v>
      </c>
      <c r="G122" s="119">
        <v>1.107011070110701E-2</v>
      </c>
      <c r="H122" s="119">
        <v>0</v>
      </c>
      <c r="I122" s="119">
        <v>1.8450184501845018E-3</v>
      </c>
      <c r="J122" s="119">
        <v>0</v>
      </c>
      <c r="K122" s="119">
        <v>0</v>
      </c>
      <c r="L122" s="119">
        <v>3.6900369003690036E-3</v>
      </c>
      <c r="M122" s="119">
        <v>4.9815498154981548E-2</v>
      </c>
      <c r="N122"/>
    </row>
    <row r="123" spans="2:14" ht="15.6" x14ac:dyDescent="0.3">
      <c r="B123" s="137" t="s">
        <v>560</v>
      </c>
      <c r="C123" s="119">
        <v>1.8450184501845018E-3</v>
      </c>
      <c r="D123" s="119">
        <v>0</v>
      </c>
      <c r="E123" s="119">
        <v>0</v>
      </c>
      <c r="F123" s="119">
        <v>0</v>
      </c>
      <c r="G123" s="119">
        <v>0</v>
      </c>
      <c r="H123" s="119">
        <v>0</v>
      </c>
      <c r="I123" s="119">
        <v>0</v>
      </c>
      <c r="J123" s="119">
        <v>0</v>
      </c>
      <c r="K123" s="119">
        <v>0</v>
      </c>
      <c r="L123" s="119">
        <v>0</v>
      </c>
      <c r="M123" s="119">
        <v>1.8450184501845018E-3</v>
      </c>
      <c r="N123"/>
    </row>
    <row r="124" spans="2:14" ht="15.6" x14ac:dyDescent="0.3">
      <c r="B124" s="137" t="s">
        <v>52</v>
      </c>
      <c r="C124" s="119">
        <v>3.6900369003690036E-3</v>
      </c>
      <c r="D124" s="119">
        <v>0</v>
      </c>
      <c r="E124" s="119">
        <v>0</v>
      </c>
      <c r="F124" s="119">
        <v>0</v>
      </c>
      <c r="G124" s="119">
        <v>0</v>
      </c>
      <c r="H124" s="119">
        <v>0</v>
      </c>
      <c r="I124" s="119">
        <v>0</v>
      </c>
      <c r="J124" s="119">
        <v>0</v>
      </c>
      <c r="K124" s="119">
        <v>0</v>
      </c>
      <c r="L124" s="119">
        <v>0</v>
      </c>
      <c r="M124" s="119">
        <v>3.6900369003690036E-3</v>
      </c>
      <c r="N124"/>
    </row>
    <row r="125" spans="2:14" ht="15.6" x14ac:dyDescent="0.3">
      <c r="B125" s="137" t="s">
        <v>37</v>
      </c>
      <c r="C125" s="119">
        <v>1.107011070110701E-2</v>
      </c>
      <c r="D125" s="119">
        <v>0</v>
      </c>
      <c r="E125" s="119">
        <v>1.107011070110701E-2</v>
      </c>
      <c r="F125" s="119">
        <v>0</v>
      </c>
      <c r="G125" s="119">
        <v>0</v>
      </c>
      <c r="H125" s="119">
        <v>0</v>
      </c>
      <c r="I125" s="119">
        <v>1.8450184501845018E-3</v>
      </c>
      <c r="J125" s="119">
        <v>0</v>
      </c>
      <c r="K125" s="119">
        <v>0</v>
      </c>
      <c r="L125" s="119">
        <v>7.3800738007380072E-3</v>
      </c>
      <c r="M125" s="119">
        <v>3.136531365313653E-2</v>
      </c>
      <c r="N125"/>
    </row>
    <row r="126" spans="2:14" ht="15.6" x14ac:dyDescent="0.3">
      <c r="B126" s="137" t="s">
        <v>42</v>
      </c>
      <c r="C126" s="119">
        <v>1.4760147601476014E-2</v>
      </c>
      <c r="D126" s="119">
        <v>7.3800738007380072E-3</v>
      </c>
      <c r="E126" s="119">
        <v>0</v>
      </c>
      <c r="F126" s="119">
        <v>0</v>
      </c>
      <c r="G126" s="119">
        <v>0</v>
      </c>
      <c r="H126" s="119">
        <v>1.4760147601476014E-2</v>
      </c>
      <c r="I126" s="119">
        <v>0</v>
      </c>
      <c r="J126" s="119">
        <v>0</v>
      </c>
      <c r="K126" s="119">
        <v>0</v>
      </c>
      <c r="L126" s="119">
        <v>0</v>
      </c>
      <c r="M126" s="119">
        <v>3.6900369003690037E-2</v>
      </c>
      <c r="N126"/>
    </row>
    <row r="127" spans="2:14" ht="15.6" x14ac:dyDescent="0.3">
      <c r="B127" s="113" t="s">
        <v>1530</v>
      </c>
      <c r="C127" s="115">
        <v>1.107011070110701E-2</v>
      </c>
      <c r="D127" s="115">
        <v>0</v>
      </c>
      <c r="E127" s="115">
        <v>3.6900369003690036E-3</v>
      </c>
      <c r="F127" s="115">
        <v>1.8450184501845018E-3</v>
      </c>
      <c r="G127" s="115">
        <v>5.5350553505535052E-3</v>
      </c>
      <c r="H127" s="115">
        <v>0</v>
      </c>
      <c r="I127" s="115">
        <v>1.8450184501845018E-3</v>
      </c>
      <c r="J127" s="115">
        <v>0</v>
      </c>
      <c r="K127" s="115">
        <v>0</v>
      </c>
      <c r="L127" s="115">
        <v>1.8450184501845018E-3</v>
      </c>
      <c r="M127" s="115">
        <v>2.5830258302583026E-2</v>
      </c>
      <c r="N127"/>
    </row>
    <row r="128" spans="2:14" ht="15.6" x14ac:dyDescent="0.3">
      <c r="B128" s="137" t="s">
        <v>1482</v>
      </c>
      <c r="C128" s="119">
        <v>0</v>
      </c>
      <c r="D128" s="119">
        <v>0</v>
      </c>
      <c r="E128" s="119">
        <v>1.8450184501845018E-3</v>
      </c>
      <c r="F128" s="119">
        <v>0</v>
      </c>
      <c r="G128" s="119">
        <v>0</v>
      </c>
      <c r="H128" s="119">
        <v>0</v>
      </c>
      <c r="I128" s="119">
        <v>1.8450184501845018E-3</v>
      </c>
      <c r="J128" s="119">
        <v>0</v>
      </c>
      <c r="K128" s="119">
        <v>0</v>
      </c>
      <c r="L128" s="119">
        <v>0</v>
      </c>
      <c r="M128" s="119">
        <v>3.6900369003690036E-3</v>
      </c>
      <c r="N128"/>
    </row>
    <row r="129" spans="2:14" ht="15.6" x14ac:dyDescent="0.3">
      <c r="B129" s="137" t="s">
        <v>1483</v>
      </c>
      <c r="C129" s="119">
        <v>1.8450184501845018E-3</v>
      </c>
      <c r="D129" s="119">
        <v>0</v>
      </c>
      <c r="E129" s="119">
        <v>1.8450184501845018E-3</v>
      </c>
      <c r="F129" s="119">
        <v>0</v>
      </c>
      <c r="G129" s="119">
        <v>0</v>
      </c>
      <c r="H129" s="119">
        <v>0</v>
      </c>
      <c r="I129" s="119">
        <v>0</v>
      </c>
      <c r="J129" s="119">
        <v>0</v>
      </c>
      <c r="K129" s="119">
        <v>0</v>
      </c>
      <c r="L129" s="119">
        <v>0</v>
      </c>
      <c r="M129" s="119">
        <v>3.6900369003690036E-3</v>
      </c>
      <c r="N129"/>
    </row>
    <row r="130" spans="2:14" ht="15.6" x14ac:dyDescent="0.3">
      <c r="B130" s="137" t="s">
        <v>1485</v>
      </c>
      <c r="C130" s="119">
        <v>0</v>
      </c>
      <c r="D130" s="119">
        <v>0</v>
      </c>
      <c r="E130" s="119">
        <v>0</v>
      </c>
      <c r="F130" s="119">
        <v>1.8450184501845018E-3</v>
      </c>
      <c r="G130" s="119">
        <v>1.8450184501845018E-3</v>
      </c>
      <c r="H130" s="119">
        <v>0</v>
      </c>
      <c r="I130" s="119">
        <v>0</v>
      </c>
      <c r="J130" s="119">
        <v>0</v>
      </c>
      <c r="K130" s="119">
        <v>0</v>
      </c>
      <c r="L130" s="119">
        <v>0</v>
      </c>
      <c r="M130" s="119">
        <v>3.6900369003690036E-3</v>
      </c>
      <c r="N130"/>
    </row>
    <row r="131" spans="2:14" ht="15.6" x14ac:dyDescent="0.3">
      <c r="B131" s="137" t="s">
        <v>94</v>
      </c>
      <c r="C131" s="119">
        <v>1.8450184501845018E-3</v>
      </c>
      <c r="D131" s="119">
        <v>0</v>
      </c>
      <c r="E131" s="119">
        <v>0</v>
      </c>
      <c r="F131" s="119">
        <v>0</v>
      </c>
      <c r="G131" s="119">
        <v>3.6900369003690036E-3</v>
      </c>
      <c r="H131" s="119">
        <v>0</v>
      </c>
      <c r="I131" s="119">
        <v>0</v>
      </c>
      <c r="J131" s="119">
        <v>0</v>
      </c>
      <c r="K131" s="119">
        <v>0</v>
      </c>
      <c r="L131" s="119">
        <v>0</v>
      </c>
      <c r="M131" s="119">
        <v>5.5350553505535052E-3</v>
      </c>
      <c r="N131"/>
    </row>
    <row r="132" spans="2:14" ht="15.6" x14ac:dyDescent="0.3">
      <c r="B132" s="137" t="s">
        <v>575</v>
      </c>
      <c r="C132" s="119">
        <v>1.8450184501845018E-3</v>
      </c>
      <c r="D132" s="119">
        <v>0</v>
      </c>
      <c r="E132" s="119">
        <v>0</v>
      </c>
      <c r="F132" s="119">
        <v>0</v>
      </c>
      <c r="G132" s="119">
        <v>0</v>
      </c>
      <c r="H132" s="119">
        <v>0</v>
      </c>
      <c r="I132" s="119">
        <v>0</v>
      </c>
      <c r="J132" s="119">
        <v>0</v>
      </c>
      <c r="K132" s="119">
        <v>0</v>
      </c>
      <c r="L132" s="119">
        <v>0</v>
      </c>
      <c r="M132" s="119">
        <v>1.8450184501845018E-3</v>
      </c>
      <c r="N132"/>
    </row>
    <row r="133" spans="2:14" ht="15.6" x14ac:dyDescent="0.3">
      <c r="B133" s="137" t="s">
        <v>574</v>
      </c>
      <c r="C133" s="119">
        <v>5.5350553505535052E-3</v>
      </c>
      <c r="D133" s="119">
        <v>0</v>
      </c>
      <c r="E133" s="119">
        <v>0</v>
      </c>
      <c r="F133" s="119">
        <v>0</v>
      </c>
      <c r="G133" s="119">
        <v>0</v>
      </c>
      <c r="H133" s="119">
        <v>0</v>
      </c>
      <c r="I133" s="119">
        <v>0</v>
      </c>
      <c r="J133" s="119">
        <v>0</v>
      </c>
      <c r="K133" s="119">
        <v>0</v>
      </c>
      <c r="L133" s="119">
        <v>0</v>
      </c>
      <c r="M133" s="119">
        <v>5.5350553505535052E-3</v>
      </c>
      <c r="N133"/>
    </row>
    <row r="134" spans="2:14" ht="15.6" x14ac:dyDescent="0.3">
      <c r="B134" s="138" t="s">
        <v>1550</v>
      </c>
      <c r="C134" s="119">
        <v>0</v>
      </c>
      <c r="D134" s="119">
        <v>0</v>
      </c>
      <c r="E134" s="119">
        <v>0</v>
      </c>
      <c r="F134" s="119">
        <v>0</v>
      </c>
      <c r="G134" s="119">
        <v>0</v>
      </c>
      <c r="H134" s="119">
        <v>0</v>
      </c>
      <c r="I134" s="119">
        <v>0</v>
      </c>
      <c r="J134" s="119">
        <v>0</v>
      </c>
      <c r="K134" s="119">
        <v>0</v>
      </c>
      <c r="L134" s="119">
        <v>1.8450184501845018E-3</v>
      </c>
      <c r="M134" s="119">
        <v>1.8450184501845018E-3</v>
      </c>
      <c r="N134"/>
    </row>
    <row r="135" spans="2:14" ht="15.6" x14ac:dyDescent="0.3">
      <c r="B135" s="113" t="s">
        <v>1531</v>
      </c>
      <c r="C135" s="115">
        <v>1.107011070110701E-2</v>
      </c>
      <c r="D135" s="115">
        <v>0</v>
      </c>
      <c r="E135" s="115">
        <v>3.6900369003690036E-3</v>
      </c>
      <c r="F135" s="115">
        <v>0</v>
      </c>
      <c r="G135" s="115">
        <v>5.5350553505535052E-3</v>
      </c>
      <c r="H135" s="115">
        <v>0</v>
      </c>
      <c r="I135" s="115">
        <v>1.8450184501845018E-3</v>
      </c>
      <c r="J135" s="115">
        <v>0</v>
      </c>
      <c r="K135" s="115">
        <v>1.8450184501845018E-3</v>
      </c>
      <c r="L135" s="115">
        <v>7.3800738007380072E-3</v>
      </c>
      <c r="M135" s="115">
        <v>3.136531365313653E-2</v>
      </c>
      <c r="N135"/>
    </row>
    <row r="136" spans="2:14" ht="15.6" x14ac:dyDescent="0.3">
      <c r="B136" s="137" t="s">
        <v>280</v>
      </c>
      <c r="C136" s="119">
        <v>1.107011070110701E-2</v>
      </c>
      <c r="D136" s="119">
        <v>0</v>
      </c>
      <c r="E136" s="119">
        <v>3.6900369003690036E-3</v>
      </c>
      <c r="F136" s="119">
        <v>0</v>
      </c>
      <c r="G136" s="119">
        <v>5.5350553505535052E-3</v>
      </c>
      <c r="H136" s="119">
        <v>0</v>
      </c>
      <c r="I136" s="119">
        <v>1.8450184501845018E-3</v>
      </c>
      <c r="J136" s="119">
        <v>0</v>
      </c>
      <c r="K136" s="119">
        <v>1.8450184501845018E-3</v>
      </c>
      <c r="L136" s="119">
        <v>7.3800738007380072E-3</v>
      </c>
      <c r="M136" s="119">
        <v>3.136531365313653E-2</v>
      </c>
      <c r="N136"/>
    </row>
    <row r="137" spans="2:14" ht="15.6" x14ac:dyDescent="0.3">
      <c r="B137" s="43" t="s">
        <v>57</v>
      </c>
      <c r="C137" s="115">
        <v>0.53874538745387457</v>
      </c>
      <c r="D137" s="115">
        <v>0.11623616236162361</v>
      </c>
      <c r="E137" s="115">
        <v>8.1180811808118078E-2</v>
      </c>
      <c r="F137" s="115">
        <v>1.2915129151291513E-2</v>
      </c>
      <c r="G137" s="115">
        <v>3.5055350553505532E-2</v>
      </c>
      <c r="H137" s="115">
        <v>0.11070110701107011</v>
      </c>
      <c r="I137" s="115">
        <v>1.8450184501845018E-2</v>
      </c>
      <c r="J137" s="115">
        <v>1.2915129151291513E-2</v>
      </c>
      <c r="K137" s="115">
        <v>5.5350553505535052E-3</v>
      </c>
      <c r="L137" s="115">
        <v>6.8265682656826573E-2</v>
      </c>
      <c r="M137" s="115">
        <v>1</v>
      </c>
      <c r="N137"/>
    </row>
    <row r="138" spans="2:14" ht="15.6" x14ac:dyDescent="0.3">
      <c r="B138"/>
      <c r="C138"/>
      <c r="D138"/>
      <c r="E138"/>
      <c r="F138"/>
      <c r="G138"/>
      <c r="H138"/>
      <c r="I138"/>
      <c r="J138"/>
      <c r="K138"/>
      <c r="L138"/>
      <c r="M138"/>
      <c r="N138"/>
    </row>
    <row r="140" spans="2:14" x14ac:dyDescent="0.3">
      <c r="B140" s="76" t="s">
        <v>1314</v>
      </c>
    </row>
    <row r="143" spans="2:14" ht="55.2" x14ac:dyDescent="0.3">
      <c r="C143" s="93" t="s">
        <v>1313</v>
      </c>
      <c r="D143" s="94" t="s">
        <v>1173</v>
      </c>
      <c r="E143" s="94" t="s">
        <v>1174</v>
      </c>
      <c r="F143" s="94" t="s">
        <v>1175</v>
      </c>
      <c r="G143" s="94" t="s">
        <v>1176</v>
      </c>
      <c r="H143" s="94" t="s">
        <v>1177</v>
      </c>
      <c r="I143" s="94" t="s">
        <v>1178</v>
      </c>
      <c r="J143" s="94" t="s">
        <v>1179</v>
      </c>
      <c r="K143" s="94" t="s">
        <v>1180</v>
      </c>
      <c r="L143" s="94" t="s">
        <v>1181</v>
      </c>
      <c r="M143" s="94" t="s">
        <v>1182</v>
      </c>
      <c r="N143" s="95" t="s">
        <v>289</v>
      </c>
    </row>
    <row r="144" spans="2:14" x14ac:dyDescent="0.3">
      <c r="B144" s="197" t="s">
        <v>1529</v>
      </c>
      <c r="C144" s="114" t="s">
        <v>21</v>
      </c>
      <c r="D144" s="119">
        <v>0.55172413793103448</v>
      </c>
      <c r="E144" s="119">
        <v>0.2413793103448276</v>
      </c>
      <c r="F144" s="119">
        <v>1.7241379310344827E-2</v>
      </c>
      <c r="G144" s="119">
        <v>0</v>
      </c>
      <c r="H144" s="119">
        <v>8.6206896551724137E-3</v>
      </c>
      <c r="I144" s="119">
        <v>0.12931034482758622</v>
      </c>
      <c r="J144" s="119">
        <v>0</v>
      </c>
      <c r="K144" s="119">
        <v>0</v>
      </c>
      <c r="L144" s="119">
        <v>8.6206896551724137E-3</v>
      </c>
      <c r="M144" s="119">
        <v>4.3103448275862072E-2</v>
      </c>
      <c r="N144" s="119">
        <v>1</v>
      </c>
    </row>
    <row r="145" spans="2:14" x14ac:dyDescent="0.3">
      <c r="B145" s="198"/>
      <c r="C145" s="114" t="s">
        <v>1461</v>
      </c>
      <c r="D145" s="119">
        <v>0.5</v>
      </c>
      <c r="E145" s="119">
        <v>0.5</v>
      </c>
      <c r="F145" s="119">
        <v>0</v>
      </c>
      <c r="G145" s="119">
        <v>0</v>
      </c>
      <c r="H145" s="119">
        <v>0</v>
      </c>
      <c r="I145" s="119">
        <v>0</v>
      </c>
      <c r="J145" s="119">
        <v>0</v>
      </c>
      <c r="K145" s="119">
        <v>0</v>
      </c>
      <c r="L145" s="119">
        <v>0</v>
      </c>
      <c r="M145" s="119">
        <v>0</v>
      </c>
      <c r="N145" s="119">
        <v>1</v>
      </c>
    </row>
    <row r="146" spans="2:14" x14ac:dyDescent="0.3">
      <c r="B146" s="198"/>
      <c r="C146" s="114" t="s">
        <v>26</v>
      </c>
      <c r="D146" s="119">
        <v>0.6058394160583942</v>
      </c>
      <c r="E146" s="119">
        <v>0.10583941605839416</v>
      </c>
      <c r="F146" s="119">
        <v>2.9197080291970802E-2</v>
      </c>
      <c r="G146" s="119">
        <v>1.4598540145985401E-2</v>
      </c>
      <c r="H146" s="119">
        <v>1.824817518248175E-2</v>
      </c>
      <c r="I146" s="119">
        <v>0.12773722627737227</v>
      </c>
      <c r="J146" s="119">
        <v>1.4598540145985401E-2</v>
      </c>
      <c r="K146" s="119">
        <v>2.5547445255474453E-2</v>
      </c>
      <c r="L146" s="119">
        <v>3.6496350364963502E-3</v>
      </c>
      <c r="M146" s="119">
        <v>5.4744525547445258E-2</v>
      </c>
      <c r="N146" s="119">
        <v>1</v>
      </c>
    </row>
    <row r="147" spans="2:14" x14ac:dyDescent="0.3">
      <c r="B147" s="198"/>
      <c r="C147" s="114" t="s">
        <v>31</v>
      </c>
      <c r="D147" s="119">
        <v>0.32692307692307693</v>
      </c>
      <c r="E147" s="119">
        <v>1.9230769230769232E-2</v>
      </c>
      <c r="F147" s="119">
        <v>0.44230769230769229</v>
      </c>
      <c r="G147" s="119">
        <v>0</v>
      </c>
      <c r="H147" s="119">
        <v>1.9230769230769232E-2</v>
      </c>
      <c r="I147" s="119">
        <v>3.8461538461538464E-2</v>
      </c>
      <c r="J147" s="119">
        <v>3.8461538461538464E-2</v>
      </c>
      <c r="K147" s="119">
        <v>0</v>
      </c>
      <c r="L147" s="119">
        <v>0</v>
      </c>
      <c r="M147" s="119">
        <v>0.11538461538461539</v>
      </c>
      <c r="N147" s="119">
        <v>1</v>
      </c>
    </row>
    <row r="148" spans="2:14" x14ac:dyDescent="0.3">
      <c r="B148" s="198"/>
      <c r="C148" s="114" t="s">
        <v>36</v>
      </c>
      <c r="D148" s="119">
        <v>0.55555555555555558</v>
      </c>
      <c r="E148" s="119">
        <v>0</v>
      </c>
      <c r="F148" s="119">
        <v>3.7037037037037035E-2</v>
      </c>
      <c r="G148" s="119">
        <v>7.407407407407407E-2</v>
      </c>
      <c r="H148" s="119">
        <v>0.22222222222222221</v>
      </c>
      <c r="I148" s="119">
        <v>0</v>
      </c>
      <c r="J148" s="119">
        <v>3.7037037037037035E-2</v>
      </c>
      <c r="K148" s="119">
        <v>0</v>
      </c>
      <c r="L148" s="119">
        <v>0</v>
      </c>
      <c r="M148" s="119">
        <v>7.407407407407407E-2</v>
      </c>
      <c r="N148" s="119">
        <v>1</v>
      </c>
    </row>
    <row r="149" spans="2:14" x14ac:dyDescent="0.3">
      <c r="B149" s="198"/>
      <c r="C149" s="114" t="s">
        <v>560</v>
      </c>
      <c r="D149" s="119">
        <v>1</v>
      </c>
      <c r="E149" s="119">
        <v>0</v>
      </c>
      <c r="F149" s="119">
        <v>0</v>
      </c>
      <c r="G149" s="119">
        <v>0</v>
      </c>
      <c r="H149" s="119">
        <v>0</v>
      </c>
      <c r="I149" s="119">
        <v>0</v>
      </c>
      <c r="J149" s="119">
        <v>0</v>
      </c>
      <c r="K149" s="119">
        <v>0</v>
      </c>
      <c r="L149" s="119">
        <v>0</v>
      </c>
      <c r="M149" s="119">
        <v>0</v>
      </c>
      <c r="N149" s="119">
        <v>1</v>
      </c>
    </row>
    <row r="150" spans="2:14" x14ac:dyDescent="0.3">
      <c r="B150" s="198"/>
      <c r="C150" s="114" t="s">
        <v>52</v>
      </c>
      <c r="D150" s="119">
        <v>1</v>
      </c>
      <c r="E150" s="119">
        <v>0</v>
      </c>
      <c r="F150" s="119">
        <v>0</v>
      </c>
      <c r="G150" s="119">
        <v>0</v>
      </c>
      <c r="H150" s="119">
        <v>0</v>
      </c>
      <c r="I150" s="119">
        <v>0</v>
      </c>
      <c r="J150" s="119">
        <v>0</v>
      </c>
      <c r="K150" s="119">
        <v>0</v>
      </c>
      <c r="L150" s="119">
        <v>0</v>
      </c>
      <c r="M150" s="119">
        <v>0</v>
      </c>
      <c r="N150" s="119">
        <v>1</v>
      </c>
    </row>
    <row r="151" spans="2:14" x14ac:dyDescent="0.3">
      <c r="B151" s="198"/>
      <c r="C151" s="114" t="s">
        <v>37</v>
      </c>
      <c r="D151" s="119">
        <v>0.35294117647058826</v>
      </c>
      <c r="E151" s="119">
        <v>0</v>
      </c>
      <c r="F151" s="119">
        <v>0.35294117647058826</v>
      </c>
      <c r="G151" s="119">
        <v>0</v>
      </c>
      <c r="H151" s="119">
        <v>0</v>
      </c>
      <c r="I151" s="119">
        <v>0</v>
      </c>
      <c r="J151" s="119">
        <v>5.8823529411764705E-2</v>
      </c>
      <c r="K151" s="119">
        <v>0</v>
      </c>
      <c r="L151" s="119">
        <v>0</v>
      </c>
      <c r="M151" s="119">
        <v>0.23529411764705882</v>
      </c>
      <c r="N151" s="119">
        <v>1</v>
      </c>
    </row>
    <row r="152" spans="2:14" x14ac:dyDescent="0.3">
      <c r="B152" s="199"/>
      <c r="C152" s="170" t="s">
        <v>42</v>
      </c>
      <c r="D152" s="119">
        <v>0.4</v>
      </c>
      <c r="E152" s="119">
        <v>0.2</v>
      </c>
      <c r="F152" s="119">
        <v>0</v>
      </c>
      <c r="G152" s="119">
        <v>0</v>
      </c>
      <c r="H152" s="119">
        <v>0</v>
      </c>
      <c r="I152" s="119">
        <v>0.4</v>
      </c>
      <c r="J152" s="119">
        <v>0</v>
      </c>
      <c r="K152" s="119">
        <v>0</v>
      </c>
      <c r="L152" s="119">
        <v>0</v>
      </c>
      <c r="M152" s="119">
        <v>0</v>
      </c>
      <c r="N152" s="119">
        <v>1</v>
      </c>
    </row>
    <row r="153" spans="2:14" x14ac:dyDescent="0.3">
      <c r="B153" s="197" t="s">
        <v>1530</v>
      </c>
      <c r="C153" s="169" t="s">
        <v>1482</v>
      </c>
      <c r="D153" s="119">
        <v>0</v>
      </c>
      <c r="E153" s="119">
        <v>0</v>
      </c>
      <c r="F153" s="119">
        <v>0.5</v>
      </c>
      <c r="G153" s="119">
        <v>0</v>
      </c>
      <c r="H153" s="119">
        <v>0</v>
      </c>
      <c r="I153" s="119">
        <v>0</v>
      </c>
      <c r="J153" s="119">
        <v>0.5</v>
      </c>
      <c r="K153" s="119">
        <v>0</v>
      </c>
      <c r="L153" s="119">
        <v>0</v>
      </c>
      <c r="M153" s="119">
        <v>0</v>
      </c>
      <c r="N153" s="119">
        <v>1</v>
      </c>
    </row>
    <row r="154" spans="2:14" x14ac:dyDescent="0.3">
      <c r="B154" s="198"/>
      <c r="C154" s="114" t="s">
        <v>1483</v>
      </c>
      <c r="D154" s="119">
        <v>0.5</v>
      </c>
      <c r="E154" s="119">
        <v>0</v>
      </c>
      <c r="F154" s="119">
        <v>0.5</v>
      </c>
      <c r="G154" s="119">
        <v>0</v>
      </c>
      <c r="H154" s="119">
        <v>0</v>
      </c>
      <c r="I154" s="119">
        <v>0</v>
      </c>
      <c r="J154" s="119">
        <v>0</v>
      </c>
      <c r="K154" s="119">
        <v>0</v>
      </c>
      <c r="L154" s="119">
        <v>0</v>
      </c>
      <c r="M154" s="119">
        <v>0</v>
      </c>
      <c r="N154" s="119">
        <v>1</v>
      </c>
    </row>
    <row r="155" spans="2:14" x14ac:dyDescent="0.3">
      <c r="B155" s="198"/>
      <c r="C155" s="114" t="s">
        <v>1485</v>
      </c>
      <c r="D155" s="119">
        <v>0</v>
      </c>
      <c r="E155" s="119">
        <v>0</v>
      </c>
      <c r="F155" s="119">
        <v>0.5</v>
      </c>
      <c r="G155" s="119">
        <v>0</v>
      </c>
      <c r="H155" s="119">
        <v>0.5</v>
      </c>
      <c r="I155" s="119">
        <v>0</v>
      </c>
      <c r="J155" s="119">
        <v>0</v>
      </c>
      <c r="K155" s="119">
        <v>0</v>
      </c>
      <c r="L155" s="119">
        <v>0</v>
      </c>
      <c r="M155" s="119">
        <v>0</v>
      </c>
      <c r="N155" s="119">
        <v>1</v>
      </c>
    </row>
    <row r="156" spans="2:14" x14ac:dyDescent="0.3">
      <c r="B156" s="198"/>
      <c r="C156" s="114" t="s">
        <v>94</v>
      </c>
      <c r="D156" s="119">
        <v>0.33333333333333331</v>
      </c>
      <c r="E156" s="119">
        <v>0</v>
      </c>
      <c r="F156" s="119">
        <v>0</v>
      </c>
      <c r="G156" s="119">
        <v>0</v>
      </c>
      <c r="H156" s="119">
        <v>0.66666666666666663</v>
      </c>
      <c r="I156" s="119">
        <v>0</v>
      </c>
      <c r="J156" s="119">
        <v>0</v>
      </c>
      <c r="K156" s="119">
        <v>0</v>
      </c>
      <c r="L156" s="119">
        <v>0</v>
      </c>
      <c r="M156" s="119">
        <v>0</v>
      </c>
      <c r="N156" s="119">
        <v>1</v>
      </c>
    </row>
    <row r="157" spans="2:14" x14ac:dyDescent="0.3">
      <c r="B157" s="198"/>
      <c r="C157" s="114" t="s">
        <v>575</v>
      </c>
      <c r="D157" s="119">
        <v>1</v>
      </c>
      <c r="E157" s="119">
        <v>0</v>
      </c>
      <c r="F157" s="119">
        <v>0</v>
      </c>
      <c r="G157" s="119">
        <v>0</v>
      </c>
      <c r="H157" s="119">
        <v>0</v>
      </c>
      <c r="I157" s="119">
        <v>0</v>
      </c>
      <c r="J157" s="119">
        <v>0</v>
      </c>
      <c r="K157" s="119">
        <v>0</v>
      </c>
      <c r="L157" s="119">
        <v>0</v>
      </c>
      <c r="M157" s="119">
        <v>0</v>
      </c>
      <c r="N157" s="119">
        <v>1</v>
      </c>
    </row>
    <row r="158" spans="2:14" x14ac:dyDescent="0.3">
      <c r="B158" s="198"/>
      <c r="C158" s="114" t="s">
        <v>574</v>
      </c>
      <c r="D158" s="119">
        <v>1</v>
      </c>
      <c r="E158" s="119">
        <v>0</v>
      </c>
      <c r="F158" s="119">
        <v>0</v>
      </c>
      <c r="G158" s="119">
        <v>0</v>
      </c>
      <c r="H158" s="119">
        <v>0</v>
      </c>
      <c r="I158" s="119">
        <v>0</v>
      </c>
      <c r="J158" s="119">
        <v>0</v>
      </c>
      <c r="K158" s="119">
        <v>0</v>
      </c>
      <c r="L158" s="119">
        <v>0</v>
      </c>
      <c r="M158" s="119">
        <v>0</v>
      </c>
      <c r="N158" s="119">
        <v>1</v>
      </c>
    </row>
    <row r="159" spans="2:14" x14ac:dyDescent="0.3">
      <c r="B159" s="199"/>
      <c r="C159" s="166" t="s">
        <v>1550</v>
      </c>
      <c r="D159" s="167">
        <v>0</v>
      </c>
      <c r="E159" s="167">
        <v>0</v>
      </c>
      <c r="F159" s="167">
        <v>0</v>
      </c>
      <c r="G159" s="167">
        <v>0</v>
      </c>
      <c r="H159" s="167">
        <v>0</v>
      </c>
      <c r="I159" s="167">
        <v>0</v>
      </c>
      <c r="J159" s="167">
        <v>0</v>
      </c>
      <c r="K159" s="167">
        <v>0</v>
      </c>
      <c r="L159" s="167">
        <v>0</v>
      </c>
      <c r="M159" s="167">
        <v>1</v>
      </c>
      <c r="N159" s="167">
        <v>1</v>
      </c>
    </row>
    <row r="160" spans="2:14" x14ac:dyDescent="0.3">
      <c r="B160" s="173" t="s">
        <v>280</v>
      </c>
      <c r="C160" s="152" t="s">
        <v>280</v>
      </c>
      <c r="D160" s="152">
        <v>0.35294117647058826</v>
      </c>
      <c r="E160" s="152">
        <v>0</v>
      </c>
      <c r="F160" s="152">
        <v>0.11764705882352941</v>
      </c>
      <c r="G160" s="152">
        <v>0</v>
      </c>
      <c r="H160" s="152">
        <v>0.17647058823529413</v>
      </c>
      <c r="I160" s="152">
        <v>0</v>
      </c>
      <c r="J160" s="152">
        <v>5.8823529411764705E-2</v>
      </c>
      <c r="K160" s="152">
        <v>0</v>
      </c>
      <c r="L160" s="152">
        <v>5.8823529411764705E-2</v>
      </c>
      <c r="M160" s="152">
        <v>0.23529411764705882</v>
      </c>
      <c r="N160" s="152">
        <v>1</v>
      </c>
    </row>
    <row r="161" spans="3:14" x14ac:dyDescent="0.3">
      <c r="C161" s="26" t="s">
        <v>289</v>
      </c>
      <c r="D161" s="168">
        <v>0.53874538745387457</v>
      </c>
      <c r="E161" s="168">
        <v>0.11623616236162361</v>
      </c>
      <c r="F161" s="168">
        <v>8.3025830258302583E-2</v>
      </c>
      <c r="G161" s="168">
        <v>1.107011070110701E-2</v>
      </c>
      <c r="H161" s="168">
        <v>3.5055350553505532E-2</v>
      </c>
      <c r="I161" s="168">
        <v>0.11070110701107011</v>
      </c>
      <c r="J161" s="168">
        <v>1.8450184501845018E-2</v>
      </c>
      <c r="K161" s="168">
        <v>1.2915129151291513E-2</v>
      </c>
      <c r="L161" s="168">
        <v>5.5350553505535052E-3</v>
      </c>
      <c r="M161" s="168">
        <v>6.8265682656826573E-2</v>
      </c>
      <c r="N161" s="168">
        <v>1</v>
      </c>
    </row>
  </sheetData>
  <sortState xmlns:xlrd2="http://schemas.microsoft.com/office/spreadsheetml/2017/richdata2" ref="L8:M17">
    <sortCondition descending="1" ref="M8:M17"/>
  </sortState>
  <mergeCells count="2">
    <mergeCell ref="B144:B152"/>
    <mergeCell ref="B153:B159"/>
  </mergeCells>
  <conditionalFormatting pivot="1" sqref="C59:K59 C79:K79">
    <cfRule type="colorScale" priority="45">
      <colorScale>
        <cfvo type="min"/>
        <cfvo type="max"/>
        <color rgb="FFFCFCFF"/>
        <color rgb="FF63BE7B"/>
      </colorScale>
    </cfRule>
  </conditionalFormatting>
  <conditionalFormatting pivot="1" sqref="C89:C97 C88 C98 C99:C104 C106">
    <cfRule type="colorScale" priority="44">
      <colorScale>
        <cfvo type="min"/>
        <cfvo type="max"/>
        <color rgb="FFFCFCFF"/>
        <color rgb="FF63BE7B"/>
      </colorScale>
    </cfRule>
  </conditionalFormatting>
  <conditionalFormatting pivot="1" sqref="C117:M117 C118:M126 C127:M127 C128:M133 C135:M135">
    <cfRule type="colorScale" priority="42">
      <colorScale>
        <cfvo type="min"/>
        <cfvo type="max"/>
        <color rgb="FFFCFCFF"/>
        <color rgb="FF63BE7B"/>
      </colorScale>
    </cfRule>
  </conditionalFormatting>
  <conditionalFormatting sqref="B59:B71">
    <cfRule type="colorScale" priority="41">
      <colorScale>
        <cfvo type="min"/>
        <cfvo type="max"/>
        <color rgb="FFFCFCFF"/>
        <color rgb="FF63BE7B"/>
      </colorScale>
    </cfRule>
  </conditionalFormatting>
  <conditionalFormatting pivot="1" sqref="C117:K117 C118:K118 C120:K120">
    <cfRule type="colorScale" priority="38">
      <colorScale>
        <cfvo type="min"/>
        <cfvo type="max"/>
        <color rgb="FFFCFCFF"/>
        <color rgb="FF63BE7B"/>
      </colorScale>
    </cfRule>
  </conditionalFormatting>
  <conditionalFormatting pivot="1" sqref="L117 M117 L118 L120:L126 M118 M120:M126">
    <cfRule type="colorScale" priority="37">
      <colorScale>
        <cfvo type="min"/>
        <cfvo type="max"/>
        <color rgb="FFFCFCFF"/>
        <color rgb="FF63BE7B"/>
      </colorScale>
    </cfRule>
  </conditionalFormatting>
  <conditionalFormatting pivot="1" sqref="L59 L79">
    <cfRule type="colorScale" priority="34">
      <colorScale>
        <cfvo type="min"/>
        <cfvo type="max"/>
        <color rgb="FFFCFCFF"/>
        <color rgb="FF63BE7B"/>
      </colorScale>
    </cfRule>
  </conditionalFormatting>
  <conditionalFormatting pivot="1" sqref="C119:K119">
    <cfRule type="colorScale" priority="31">
      <colorScale>
        <cfvo type="min"/>
        <cfvo type="max"/>
        <color rgb="FFFCFCFF"/>
        <color rgb="FF63BE7B"/>
      </colorScale>
    </cfRule>
  </conditionalFormatting>
  <conditionalFormatting pivot="1" sqref="L119">
    <cfRule type="colorScale" priority="30">
      <colorScale>
        <cfvo type="min"/>
        <cfvo type="max"/>
        <color rgb="FFFCFCFF"/>
        <color rgb="FF63BE7B"/>
      </colorScale>
    </cfRule>
  </conditionalFormatting>
  <conditionalFormatting pivot="1" sqref="C117:M117 C118:M126 C127:M127 C128:M133 C135:M135 C137:M137">
    <cfRule type="colorScale" priority="23">
      <colorScale>
        <cfvo type="min"/>
        <cfvo type="max"/>
        <color rgb="FFFCFCFF"/>
        <color rgb="FF63BE7B"/>
      </colorScale>
    </cfRule>
  </conditionalFormatting>
  <conditionalFormatting sqref="D144:M152">
    <cfRule type="colorScale" priority="22">
      <colorScale>
        <cfvo type="min"/>
        <cfvo type="max"/>
        <color rgb="FFFCFCFF"/>
        <color rgb="FF63BE7B"/>
      </colorScale>
    </cfRule>
  </conditionalFormatting>
  <conditionalFormatting sqref="D144:L144 D146:L146">
    <cfRule type="colorScale" priority="21">
      <colorScale>
        <cfvo type="min"/>
        <cfvo type="max"/>
        <color rgb="FFFCFCFF"/>
        <color rgb="FF63BE7B"/>
      </colorScale>
    </cfRule>
  </conditionalFormatting>
  <conditionalFormatting sqref="M146:M152 M144">
    <cfRule type="colorScale" priority="20">
      <colorScale>
        <cfvo type="min"/>
        <cfvo type="max"/>
        <color rgb="FFFCFCFF"/>
        <color rgb="FF63BE7B"/>
      </colorScale>
    </cfRule>
  </conditionalFormatting>
  <conditionalFormatting sqref="D145:L145">
    <cfRule type="colorScale" priority="19">
      <colorScale>
        <cfvo type="min"/>
        <cfvo type="max"/>
        <color rgb="FFFCFCFF"/>
        <color rgb="FF63BE7B"/>
      </colorScale>
    </cfRule>
  </conditionalFormatting>
  <conditionalFormatting sqref="M145">
    <cfRule type="colorScale" priority="18">
      <colorScale>
        <cfvo type="min"/>
        <cfvo type="max"/>
        <color rgb="FFFCFCFF"/>
        <color rgb="FF63BE7B"/>
      </colorScale>
    </cfRule>
  </conditionalFormatting>
  <conditionalFormatting sqref="D144:M152">
    <cfRule type="colorScale" priority="17">
      <colorScale>
        <cfvo type="min"/>
        <cfvo type="max"/>
        <color rgb="FFFCFCFF"/>
        <color rgb="FF63BE7B"/>
      </colorScale>
    </cfRule>
  </conditionalFormatting>
  <conditionalFormatting sqref="D153:M158">
    <cfRule type="colorScale" priority="16">
      <colorScale>
        <cfvo type="min"/>
        <cfvo type="max"/>
        <color rgb="FFFCFCFF"/>
        <color rgb="FF63BE7B"/>
      </colorScale>
    </cfRule>
  </conditionalFormatting>
  <conditionalFormatting sqref="D153:M158">
    <cfRule type="colorScale" priority="15">
      <colorScale>
        <cfvo type="min"/>
        <cfvo type="max"/>
        <color rgb="FFFCFCFF"/>
        <color rgb="FF63BE7B"/>
      </colorScale>
    </cfRule>
  </conditionalFormatting>
  <conditionalFormatting sqref="D161:M161">
    <cfRule type="colorScale" priority="11">
      <colorScale>
        <cfvo type="min"/>
        <cfvo type="max"/>
        <color rgb="FFFCFCFF"/>
        <color rgb="FF63BE7B"/>
      </colorScale>
    </cfRule>
  </conditionalFormatting>
  <conditionalFormatting pivot="1" sqref="C78:L78">
    <cfRule type="colorScale" priority="10">
      <colorScale>
        <cfvo type="min"/>
        <cfvo type="max"/>
        <color rgb="FFFCFCFF"/>
        <color rgb="FF63BE7B"/>
      </colorScale>
    </cfRule>
  </conditionalFormatting>
  <conditionalFormatting pivot="1" sqref="C60:K60 C62:K62 C63:K63 C64:K64 C65:K65 C66:K66 C67:K67 C68:K68 C61:K61 C69:K69 C73:K73 C74:K74 C75:K75 C70:K70 C71:K71 C72:K72 C77:K77">
    <cfRule type="colorScale" priority="8">
      <colorScale>
        <cfvo type="min"/>
        <cfvo type="max"/>
        <color rgb="FFFCFCFF"/>
        <color rgb="FF63BE7B"/>
      </colorScale>
    </cfRule>
  </conditionalFormatting>
  <conditionalFormatting pivot="1" sqref="L60 L62 L63 L64 L65 L66 L67 L68 L61 L69 L73 L74 L75 L70 L71 L72 L77">
    <cfRule type="colorScale" priority="7">
      <colorScale>
        <cfvo type="min"/>
        <cfvo type="max"/>
        <color rgb="FFFCFCFF"/>
        <color rgb="FF63BE7B"/>
      </colorScale>
    </cfRule>
  </conditionalFormatting>
  <conditionalFormatting pivot="1" sqref="C89:C97 C98 C99:C104 C106 C107">
    <cfRule type="colorScale" priority="6">
      <colorScale>
        <cfvo type="min"/>
        <cfvo type="max"/>
        <color rgb="FFFCFCFF"/>
        <color rgb="FF63BE7B"/>
      </colorScale>
    </cfRule>
  </conditionalFormatting>
  <conditionalFormatting pivot="1" sqref="D89:D97 D88 D98 D99:D104 D106 E88 E89:E97 E98 E99:E104 E106 F88 F89:F97 F98 F99:F104 F106 G88 G89:G97 G98 G99:G104 G106 H88 H89:H97 H98 H99:H104 H106 I88 I89:I97 I98 I99:I104 I106 J88 J89:J97 J98 J99:J104 J106 K88 K89:K97 K98 K99:K104 K106 L88 L89:L97 L98 L99:L104 L106 M88 M89:M97 M98 M99:M104 M106">
    <cfRule type="colorScale" priority="5">
      <colorScale>
        <cfvo type="min"/>
        <cfvo type="max"/>
        <color rgb="FFFCFCFF"/>
        <color rgb="FF63BE7B"/>
      </colorScale>
    </cfRule>
  </conditionalFormatting>
  <conditionalFormatting pivot="1" sqref="D89:D97 E89:E97 F89:F97 G89:G97 H89:H97 I89:I97 J89:J97 K89:K97 L89:L97 M89:M97 D98 E98 F98 G98 H98 I98 J98 K98 L98 M98 D99:D104 E99:E104 F99:F104 G99:G104 H99:H104 I99:I104 J99:J104 K99:K104 L99:L104 M99:M104 D106 E106 F106 G106 H106 I106 J106 K106 L106 M106 D107 E107 F107 G107 H107 I107 J107 K107 L107 M107">
    <cfRule type="colorScale" priority="4">
      <colorScale>
        <cfvo type="min"/>
        <cfvo type="max"/>
        <color rgb="FFFCFCFF"/>
        <color rgb="FF63BE7B"/>
      </colorScale>
    </cfRule>
  </conditionalFormatting>
  <conditionalFormatting sqref="D144:M160">
    <cfRule type="colorScale" priority="3">
      <colorScale>
        <cfvo type="min"/>
        <cfvo type="max"/>
        <color rgb="FFFCFCFF"/>
        <color rgb="FF63BE7B"/>
      </colorScale>
    </cfRule>
  </conditionalFormatting>
  <conditionalFormatting sqref="D161:M161">
    <cfRule type="colorScale" priority="1">
      <colorScale>
        <cfvo type="min"/>
        <cfvo type="max"/>
        <color rgb="FFFCFCFF"/>
        <color rgb="FF63BE7B"/>
      </colorScale>
    </cfRule>
  </conditionalFormatting>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AF5F7-0C42-4920-BDF1-F22DE8EC528C}">
  <sheetPr>
    <tabColor rgb="FF70C2C6"/>
  </sheetPr>
  <dimension ref="B2:N92"/>
  <sheetViews>
    <sheetView showGridLines="0" zoomScale="80" zoomScaleNormal="80" workbookViewId="0"/>
  </sheetViews>
  <sheetFormatPr defaultColWidth="8.796875" defaultRowHeight="13.8" x14ac:dyDescent="0.3"/>
  <cols>
    <col min="1" max="1" width="1.69921875" style="26" customWidth="1"/>
    <col min="2" max="2" width="40.19921875" style="26" bestFit="1" customWidth="1"/>
    <col min="3" max="14" width="11.19921875" style="26" customWidth="1"/>
    <col min="15" max="16" width="9.19921875" style="26" customWidth="1"/>
    <col min="17" max="16384" width="8.796875" style="26"/>
  </cols>
  <sheetData>
    <row r="2" spans="2:14" x14ac:dyDescent="0.3">
      <c r="B2" s="76" t="s">
        <v>1017</v>
      </c>
    </row>
    <row r="5" spans="2:14" x14ac:dyDescent="0.3">
      <c r="B5" s="25" t="s">
        <v>860</v>
      </c>
      <c r="C5" s="26" t="s">
        <v>861</v>
      </c>
    </row>
    <row r="6" spans="2:14" x14ac:dyDescent="0.3">
      <c r="B6" s="27"/>
      <c r="C6" s="27"/>
    </row>
    <row r="7" spans="2:14" ht="15.6" x14ac:dyDescent="0.3">
      <c r="B7" s="85" t="s">
        <v>58</v>
      </c>
      <c r="C7" s="82" t="s">
        <v>922</v>
      </c>
      <c r="D7" s="82"/>
      <c r="E7" s="82"/>
      <c r="F7" s="82"/>
      <c r="G7" s="82"/>
      <c r="H7" s="82"/>
      <c r="I7" s="82"/>
      <c r="J7" s="82"/>
      <c r="K7" s="82"/>
      <c r="L7" s="82"/>
      <c r="M7" s="82"/>
      <c r="N7"/>
    </row>
    <row r="8" spans="2:14" ht="41.4" x14ac:dyDescent="0.3">
      <c r="B8" s="83" t="s">
        <v>56</v>
      </c>
      <c r="C8" s="83" t="s">
        <v>555</v>
      </c>
      <c r="D8" s="83" t="s">
        <v>556</v>
      </c>
      <c r="E8" s="83" t="s">
        <v>641</v>
      </c>
      <c r="F8" s="83" t="s">
        <v>818</v>
      </c>
      <c r="G8" s="83" t="s">
        <v>640</v>
      </c>
      <c r="H8" s="83" t="s">
        <v>515</v>
      </c>
      <c r="I8" s="83" t="s">
        <v>639</v>
      </c>
      <c r="J8" s="83" t="s">
        <v>513</v>
      </c>
      <c r="K8" s="83" t="s">
        <v>514</v>
      </c>
      <c r="L8" s="83" t="s">
        <v>1116</v>
      </c>
      <c r="M8" s="83" t="s">
        <v>57</v>
      </c>
      <c r="N8"/>
    </row>
    <row r="9" spans="2:14" ht="15.6" x14ac:dyDescent="0.3">
      <c r="B9" s="126" t="s">
        <v>17</v>
      </c>
      <c r="C9" s="127">
        <v>1</v>
      </c>
      <c r="D9" s="127"/>
      <c r="E9" s="127"/>
      <c r="F9" s="127"/>
      <c r="G9" s="127">
        <v>5</v>
      </c>
      <c r="H9" s="127"/>
      <c r="I9" s="127"/>
      <c r="J9" s="127"/>
      <c r="K9" s="127"/>
      <c r="L9" s="127"/>
      <c r="M9" s="127">
        <v>6</v>
      </c>
      <c r="N9"/>
    </row>
    <row r="10" spans="2:14" ht="15.6" x14ac:dyDescent="0.3">
      <c r="B10" s="126" t="s">
        <v>288</v>
      </c>
      <c r="C10" s="127">
        <v>19</v>
      </c>
      <c r="D10" s="127">
        <v>6</v>
      </c>
      <c r="E10" s="127">
        <v>7</v>
      </c>
      <c r="F10" s="127"/>
      <c r="G10" s="127">
        <v>1</v>
      </c>
      <c r="H10" s="127">
        <v>3</v>
      </c>
      <c r="I10" s="127"/>
      <c r="J10" s="127">
        <v>1</v>
      </c>
      <c r="K10" s="127"/>
      <c r="L10" s="127"/>
      <c r="M10" s="127">
        <v>37</v>
      </c>
      <c r="N10"/>
    </row>
    <row r="11" spans="2:14" ht="15.6" x14ac:dyDescent="0.3">
      <c r="B11" s="126" t="s">
        <v>119</v>
      </c>
      <c r="C11" s="127">
        <v>35</v>
      </c>
      <c r="D11" s="127">
        <v>10</v>
      </c>
      <c r="E11" s="127">
        <v>13</v>
      </c>
      <c r="F11" s="127"/>
      <c r="G11" s="127"/>
      <c r="H11" s="127">
        <v>4</v>
      </c>
      <c r="I11" s="127">
        <v>2</v>
      </c>
      <c r="J11" s="127"/>
      <c r="K11" s="127"/>
      <c r="L11" s="127"/>
      <c r="M11" s="127">
        <v>64</v>
      </c>
      <c r="N11"/>
    </row>
    <row r="12" spans="2:14" ht="15.6" x14ac:dyDescent="0.3">
      <c r="B12" s="126" t="s">
        <v>69</v>
      </c>
      <c r="C12" s="127">
        <v>94</v>
      </c>
      <c r="D12" s="127">
        <v>28</v>
      </c>
      <c r="E12" s="127">
        <v>12</v>
      </c>
      <c r="F12" s="127">
        <v>1</v>
      </c>
      <c r="G12" s="127"/>
      <c r="H12" s="127">
        <v>13</v>
      </c>
      <c r="I12" s="127">
        <v>4</v>
      </c>
      <c r="J12" s="127">
        <v>5</v>
      </c>
      <c r="K12" s="127"/>
      <c r="L12" s="127"/>
      <c r="M12" s="127">
        <v>157</v>
      </c>
      <c r="N12"/>
    </row>
    <row r="13" spans="2:14" ht="15.6" x14ac:dyDescent="0.3">
      <c r="B13" s="126" t="s">
        <v>123</v>
      </c>
      <c r="C13" s="127">
        <v>70</v>
      </c>
      <c r="D13" s="127">
        <v>9</v>
      </c>
      <c r="E13" s="127">
        <v>10</v>
      </c>
      <c r="F13" s="127">
        <v>2</v>
      </c>
      <c r="G13" s="127">
        <v>3</v>
      </c>
      <c r="H13" s="127">
        <v>23</v>
      </c>
      <c r="I13" s="127">
        <v>3</v>
      </c>
      <c r="J13" s="127">
        <v>1</v>
      </c>
      <c r="K13" s="127"/>
      <c r="L13" s="127"/>
      <c r="M13" s="127">
        <v>121</v>
      </c>
      <c r="N13"/>
    </row>
    <row r="14" spans="2:14" ht="15.6" x14ac:dyDescent="0.3">
      <c r="B14" s="126" t="s">
        <v>142</v>
      </c>
      <c r="C14" s="127">
        <v>57</v>
      </c>
      <c r="D14" s="127">
        <v>7</v>
      </c>
      <c r="E14" s="127"/>
      <c r="F14" s="127">
        <v>4</v>
      </c>
      <c r="G14" s="127">
        <v>4</v>
      </c>
      <c r="H14" s="127">
        <v>12</v>
      </c>
      <c r="I14" s="127">
        <v>1</v>
      </c>
      <c r="J14" s="127"/>
      <c r="K14" s="127"/>
      <c r="L14" s="127"/>
      <c r="M14" s="127">
        <v>85</v>
      </c>
      <c r="N14"/>
    </row>
    <row r="15" spans="2:14" ht="15.6" x14ac:dyDescent="0.3">
      <c r="B15" s="126" t="s">
        <v>19</v>
      </c>
      <c r="C15" s="127">
        <v>10</v>
      </c>
      <c r="D15" s="127">
        <v>3</v>
      </c>
      <c r="E15" s="127">
        <v>2</v>
      </c>
      <c r="F15" s="127"/>
      <c r="G15" s="127"/>
      <c r="H15" s="127">
        <v>5</v>
      </c>
      <c r="I15" s="127"/>
      <c r="J15" s="127"/>
      <c r="K15" s="127"/>
      <c r="L15" s="127">
        <v>6</v>
      </c>
      <c r="M15" s="127">
        <v>26</v>
      </c>
      <c r="N15"/>
    </row>
    <row r="16" spans="2:14" ht="15.6" x14ac:dyDescent="0.3">
      <c r="B16" s="126" t="s">
        <v>346</v>
      </c>
      <c r="C16" s="127">
        <v>5</v>
      </c>
      <c r="D16" s="127"/>
      <c r="E16" s="127"/>
      <c r="F16" s="127"/>
      <c r="G16" s="127"/>
      <c r="H16" s="127"/>
      <c r="I16" s="127"/>
      <c r="J16" s="127"/>
      <c r="K16" s="127">
        <v>3</v>
      </c>
      <c r="L16" s="127">
        <v>4</v>
      </c>
      <c r="M16" s="127">
        <v>12</v>
      </c>
      <c r="N16"/>
    </row>
    <row r="17" spans="2:14" ht="15.6" x14ac:dyDescent="0.3">
      <c r="B17" s="126" t="s">
        <v>1115</v>
      </c>
      <c r="C17" s="127">
        <v>1</v>
      </c>
      <c r="D17" s="127"/>
      <c r="E17" s="127"/>
      <c r="F17" s="127"/>
      <c r="G17" s="127">
        <v>6</v>
      </c>
      <c r="H17" s="127"/>
      <c r="I17" s="127"/>
      <c r="J17" s="127"/>
      <c r="K17" s="127"/>
      <c r="L17" s="127">
        <v>27</v>
      </c>
      <c r="M17" s="127">
        <v>34</v>
      </c>
      <c r="N17"/>
    </row>
    <row r="18" spans="2:14" ht="15.6" x14ac:dyDescent="0.3">
      <c r="B18" s="126" t="s">
        <v>57</v>
      </c>
      <c r="C18" s="127">
        <v>292</v>
      </c>
      <c r="D18" s="127">
        <v>63</v>
      </c>
      <c r="E18" s="127">
        <v>44</v>
      </c>
      <c r="F18" s="127">
        <v>7</v>
      </c>
      <c r="G18" s="127">
        <v>19</v>
      </c>
      <c r="H18" s="127">
        <v>60</v>
      </c>
      <c r="I18" s="127">
        <v>10</v>
      </c>
      <c r="J18" s="127">
        <v>7</v>
      </c>
      <c r="K18" s="127">
        <v>3</v>
      </c>
      <c r="L18" s="127">
        <v>37</v>
      </c>
      <c r="M18" s="127">
        <v>542</v>
      </c>
      <c r="N18"/>
    </row>
    <row r="19" spans="2:14" ht="15.6" x14ac:dyDescent="0.3">
      <c r="B19"/>
      <c r="C19"/>
      <c r="D19"/>
      <c r="E19"/>
      <c r="F19"/>
      <c r="G19"/>
      <c r="H19"/>
      <c r="I19"/>
      <c r="J19"/>
      <c r="K19"/>
      <c r="L19"/>
      <c r="M19"/>
      <c r="N19"/>
    </row>
    <row r="20" spans="2:14" ht="15.6" x14ac:dyDescent="0.3">
      <c r="B20"/>
      <c r="C20"/>
      <c r="D20"/>
      <c r="E20"/>
      <c r="F20"/>
      <c r="G20"/>
      <c r="H20"/>
      <c r="I20"/>
      <c r="J20"/>
      <c r="K20"/>
      <c r="L20"/>
      <c r="M20"/>
      <c r="N20"/>
    </row>
    <row r="21" spans="2:14" x14ac:dyDescent="0.3">
      <c r="B21" s="76" t="s">
        <v>1251</v>
      </c>
    </row>
    <row r="23" spans="2:14" x14ac:dyDescent="0.3">
      <c r="B23" s="25" t="s">
        <v>860</v>
      </c>
      <c r="C23" s="26" t="s">
        <v>861</v>
      </c>
    </row>
    <row r="24" spans="2:14" x14ac:dyDescent="0.3">
      <c r="B24" s="27"/>
      <c r="C24" s="27"/>
    </row>
    <row r="25" spans="2:14" ht="15.6" x14ac:dyDescent="0.3">
      <c r="B25" s="85" t="s">
        <v>58</v>
      </c>
      <c r="C25" s="82" t="s">
        <v>922</v>
      </c>
      <c r="D25" s="82"/>
      <c r="E25" s="82"/>
      <c r="F25" s="82"/>
      <c r="G25" s="82"/>
      <c r="H25" s="82"/>
      <c r="I25" s="82"/>
      <c r="J25" s="82"/>
      <c r="K25" s="82"/>
      <c r="L25" s="82"/>
      <c r="M25" s="82"/>
      <c r="N25"/>
    </row>
    <row r="26" spans="2:14" ht="41.4" x14ac:dyDescent="0.3">
      <c r="B26" s="83" t="s">
        <v>56</v>
      </c>
      <c r="C26" s="83" t="s">
        <v>555</v>
      </c>
      <c r="D26" s="83" t="s">
        <v>556</v>
      </c>
      <c r="E26" s="83" t="s">
        <v>641</v>
      </c>
      <c r="F26" s="83" t="s">
        <v>818</v>
      </c>
      <c r="G26" s="83" t="s">
        <v>640</v>
      </c>
      <c r="H26" s="83" t="s">
        <v>515</v>
      </c>
      <c r="I26" s="83" t="s">
        <v>639</v>
      </c>
      <c r="J26" s="83" t="s">
        <v>513</v>
      </c>
      <c r="K26" s="83" t="s">
        <v>514</v>
      </c>
      <c r="L26" s="83" t="s">
        <v>1116</v>
      </c>
      <c r="M26" s="83" t="s">
        <v>57</v>
      </c>
      <c r="N26"/>
    </row>
    <row r="27" spans="2:14" ht="15.6" x14ac:dyDescent="0.3">
      <c r="B27" s="126" t="s">
        <v>17</v>
      </c>
      <c r="C27" s="81">
        <v>0.16666666666666666</v>
      </c>
      <c r="D27" s="81">
        <v>0</v>
      </c>
      <c r="E27" s="81">
        <v>0</v>
      </c>
      <c r="F27" s="81">
        <v>0</v>
      </c>
      <c r="G27" s="81">
        <v>0.83333333333333337</v>
      </c>
      <c r="H27" s="81">
        <v>0</v>
      </c>
      <c r="I27" s="81">
        <v>0</v>
      </c>
      <c r="J27" s="81">
        <v>0</v>
      </c>
      <c r="K27" s="81">
        <v>0</v>
      </c>
      <c r="L27" s="81">
        <v>0</v>
      </c>
      <c r="M27" s="81">
        <v>1</v>
      </c>
      <c r="N27"/>
    </row>
    <row r="28" spans="2:14" ht="15.6" x14ac:dyDescent="0.3">
      <c r="B28" s="126" t="s">
        <v>288</v>
      </c>
      <c r="C28" s="81">
        <v>0.51351351351351349</v>
      </c>
      <c r="D28" s="81">
        <v>0.16216216216216217</v>
      </c>
      <c r="E28" s="81">
        <v>0.1891891891891892</v>
      </c>
      <c r="F28" s="81">
        <v>0</v>
      </c>
      <c r="G28" s="81">
        <v>2.7027027027027029E-2</v>
      </c>
      <c r="H28" s="81">
        <v>8.1081081081081086E-2</v>
      </c>
      <c r="I28" s="81">
        <v>0</v>
      </c>
      <c r="J28" s="81">
        <v>2.7027027027027029E-2</v>
      </c>
      <c r="K28" s="81">
        <v>0</v>
      </c>
      <c r="L28" s="81">
        <v>0</v>
      </c>
      <c r="M28" s="81">
        <v>1</v>
      </c>
      <c r="N28"/>
    </row>
    <row r="29" spans="2:14" ht="15.6" x14ac:dyDescent="0.3">
      <c r="B29" s="126" t="s">
        <v>119</v>
      </c>
      <c r="C29" s="81">
        <v>0.546875</v>
      </c>
      <c r="D29" s="81">
        <v>0.15625</v>
      </c>
      <c r="E29" s="81">
        <v>0.203125</v>
      </c>
      <c r="F29" s="81">
        <v>0</v>
      </c>
      <c r="G29" s="81">
        <v>0</v>
      </c>
      <c r="H29" s="81">
        <v>6.25E-2</v>
      </c>
      <c r="I29" s="81">
        <v>3.125E-2</v>
      </c>
      <c r="J29" s="81">
        <v>0</v>
      </c>
      <c r="K29" s="81">
        <v>0</v>
      </c>
      <c r="L29" s="81">
        <v>0</v>
      </c>
      <c r="M29" s="81">
        <v>1</v>
      </c>
      <c r="N29"/>
    </row>
    <row r="30" spans="2:14" ht="15.6" x14ac:dyDescent="0.3">
      <c r="B30" s="126" t="s">
        <v>69</v>
      </c>
      <c r="C30" s="81">
        <v>0.59872611464968151</v>
      </c>
      <c r="D30" s="81">
        <v>0.17834394904458598</v>
      </c>
      <c r="E30" s="81">
        <v>7.6433121019108277E-2</v>
      </c>
      <c r="F30" s="81">
        <v>6.369426751592357E-3</v>
      </c>
      <c r="G30" s="81">
        <v>0</v>
      </c>
      <c r="H30" s="81">
        <v>8.2802547770700632E-2</v>
      </c>
      <c r="I30" s="81">
        <v>2.5477707006369428E-2</v>
      </c>
      <c r="J30" s="81">
        <v>3.1847133757961783E-2</v>
      </c>
      <c r="K30" s="81">
        <v>0</v>
      </c>
      <c r="L30" s="81">
        <v>0</v>
      </c>
      <c r="M30" s="81">
        <v>1</v>
      </c>
      <c r="N30"/>
    </row>
    <row r="31" spans="2:14" ht="15.6" x14ac:dyDescent="0.3">
      <c r="B31" s="126" t="s">
        <v>123</v>
      </c>
      <c r="C31" s="81">
        <v>0.57851239669421484</v>
      </c>
      <c r="D31" s="81">
        <v>7.43801652892562E-2</v>
      </c>
      <c r="E31" s="81">
        <v>8.2644628099173556E-2</v>
      </c>
      <c r="F31" s="81">
        <v>1.6528925619834711E-2</v>
      </c>
      <c r="G31" s="81">
        <v>2.4793388429752067E-2</v>
      </c>
      <c r="H31" s="81">
        <v>0.19008264462809918</v>
      </c>
      <c r="I31" s="81">
        <v>2.4793388429752067E-2</v>
      </c>
      <c r="J31" s="81">
        <v>8.2644628099173556E-3</v>
      </c>
      <c r="K31" s="81">
        <v>0</v>
      </c>
      <c r="L31" s="81">
        <v>0</v>
      </c>
      <c r="M31" s="81">
        <v>1</v>
      </c>
      <c r="N31"/>
    </row>
    <row r="32" spans="2:14" ht="15.6" x14ac:dyDescent="0.3">
      <c r="B32" s="126" t="s">
        <v>142</v>
      </c>
      <c r="C32" s="81">
        <v>0.6705882352941176</v>
      </c>
      <c r="D32" s="81">
        <v>8.2352941176470587E-2</v>
      </c>
      <c r="E32" s="81">
        <v>0</v>
      </c>
      <c r="F32" s="81">
        <v>4.7058823529411764E-2</v>
      </c>
      <c r="G32" s="81">
        <v>4.7058823529411764E-2</v>
      </c>
      <c r="H32" s="81">
        <v>0.14117647058823529</v>
      </c>
      <c r="I32" s="81">
        <v>1.1764705882352941E-2</v>
      </c>
      <c r="J32" s="81">
        <v>0</v>
      </c>
      <c r="K32" s="81">
        <v>0</v>
      </c>
      <c r="L32" s="81">
        <v>0</v>
      </c>
      <c r="M32" s="81">
        <v>1</v>
      </c>
      <c r="N32"/>
    </row>
    <row r="33" spans="2:14" ht="15.6" x14ac:dyDescent="0.3">
      <c r="B33" s="126" t="s">
        <v>19</v>
      </c>
      <c r="C33" s="81">
        <v>0.38461538461538464</v>
      </c>
      <c r="D33" s="81">
        <v>0.11538461538461539</v>
      </c>
      <c r="E33" s="81">
        <v>7.6923076923076927E-2</v>
      </c>
      <c r="F33" s="81">
        <v>0</v>
      </c>
      <c r="G33" s="81">
        <v>0</v>
      </c>
      <c r="H33" s="81">
        <v>0.19230769230769232</v>
      </c>
      <c r="I33" s="81">
        <v>0</v>
      </c>
      <c r="J33" s="81">
        <v>0</v>
      </c>
      <c r="K33" s="81">
        <v>0</v>
      </c>
      <c r="L33" s="81">
        <v>0.23076923076923078</v>
      </c>
      <c r="M33" s="81">
        <v>1</v>
      </c>
      <c r="N33"/>
    </row>
    <row r="34" spans="2:14" ht="15.6" x14ac:dyDescent="0.3">
      <c r="B34" s="126" t="s">
        <v>346</v>
      </c>
      <c r="C34" s="81">
        <v>0.41666666666666669</v>
      </c>
      <c r="D34" s="81">
        <v>0</v>
      </c>
      <c r="E34" s="81">
        <v>0</v>
      </c>
      <c r="F34" s="81">
        <v>0</v>
      </c>
      <c r="G34" s="81">
        <v>0</v>
      </c>
      <c r="H34" s="81">
        <v>0</v>
      </c>
      <c r="I34" s="81">
        <v>0</v>
      </c>
      <c r="J34" s="81">
        <v>0</v>
      </c>
      <c r="K34" s="81">
        <v>0.25</v>
      </c>
      <c r="L34" s="81">
        <v>0.33333333333333331</v>
      </c>
      <c r="M34" s="81">
        <v>1</v>
      </c>
      <c r="N34"/>
    </row>
    <row r="35" spans="2:14" ht="15.6" x14ac:dyDescent="0.3">
      <c r="B35" s="126" t="s">
        <v>1115</v>
      </c>
      <c r="C35" s="81">
        <v>2.9411764705882353E-2</v>
      </c>
      <c r="D35" s="81">
        <v>0</v>
      </c>
      <c r="E35" s="81">
        <v>0</v>
      </c>
      <c r="F35" s="81">
        <v>0</v>
      </c>
      <c r="G35" s="81">
        <v>0.17647058823529413</v>
      </c>
      <c r="H35" s="81">
        <v>0</v>
      </c>
      <c r="I35" s="81">
        <v>0</v>
      </c>
      <c r="J35" s="81">
        <v>0</v>
      </c>
      <c r="K35" s="81">
        <v>0</v>
      </c>
      <c r="L35" s="81">
        <v>0.79411764705882348</v>
      </c>
      <c r="M35" s="81">
        <v>1</v>
      </c>
      <c r="N35"/>
    </row>
    <row r="36" spans="2:14" ht="15.6" x14ac:dyDescent="0.3">
      <c r="B36" s="126" t="s">
        <v>57</v>
      </c>
      <c r="C36" s="81">
        <v>0.53874538745387457</v>
      </c>
      <c r="D36" s="81">
        <v>0.11623616236162361</v>
      </c>
      <c r="E36" s="81">
        <v>8.1180811808118078E-2</v>
      </c>
      <c r="F36" s="81">
        <v>1.2915129151291513E-2</v>
      </c>
      <c r="G36" s="81">
        <v>3.5055350553505532E-2</v>
      </c>
      <c r="H36" s="81">
        <v>0.11070110701107011</v>
      </c>
      <c r="I36" s="81">
        <v>1.8450184501845018E-2</v>
      </c>
      <c r="J36" s="81">
        <v>1.2915129151291513E-2</v>
      </c>
      <c r="K36" s="81">
        <v>5.5350553505535052E-3</v>
      </c>
      <c r="L36" s="81">
        <v>6.8265682656826573E-2</v>
      </c>
      <c r="M36" s="81">
        <v>1</v>
      </c>
      <c r="N36"/>
    </row>
    <row r="37" spans="2:14" ht="15.6" x14ac:dyDescent="0.3">
      <c r="B37"/>
      <c r="C37"/>
      <c r="D37"/>
      <c r="E37"/>
      <c r="F37"/>
      <c r="G37"/>
      <c r="H37"/>
      <c r="I37"/>
      <c r="J37"/>
      <c r="K37"/>
      <c r="L37"/>
      <c r="M37"/>
      <c r="N37"/>
    </row>
    <row r="38" spans="2:14" ht="15.6" x14ac:dyDescent="0.3">
      <c r="B38"/>
      <c r="C38"/>
      <c r="D38"/>
      <c r="E38"/>
      <c r="F38"/>
      <c r="G38"/>
      <c r="H38"/>
      <c r="I38"/>
      <c r="J38"/>
      <c r="K38"/>
      <c r="L38"/>
      <c r="M38"/>
      <c r="N38"/>
    </row>
    <row r="39" spans="2:14" x14ac:dyDescent="0.3">
      <c r="B39" s="76" t="s">
        <v>1252</v>
      </c>
    </row>
    <row r="41" spans="2:14" x14ac:dyDescent="0.3">
      <c r="B41" s="25" t="s">
        <v>860</v>
      </c>
      <c r="C41" s="26" t="s">
        <v>861</v>
      </c>
    </row>
    <row r="42" spans="2:14" x14ac:dyDescent="0.3">
      <c r="B42" s="27"/>
      <c r="C42" s="27"/>
    </row>
    <row r="43" spans="2:14" ht="15.6" x14ac:dyDescent="0.3">
      <c r="B43" s="85" t="s">
        <v>58</v>
      </c>
      <c r="C43" s="82" t="s">
        <v>922</v>
      </c>
      <c r="D43" s="82"/>
      <c r="E43" s="82"/>
      <c r="F43" s="82"/>
      <c r="G43" s="82"/>
      <c r="H43" s="82"/>
      <c r="I43" s="82"/>
      <c r="J43" s="82"/>
      <c r="K43" s="82"/>
      <c r="L43" s="82"/>
      <c r="M43" s="82"/>
      <c r="N43"/>
    </row>
    <row r="44" spans="2:14" ht="41.4" x14ac:dyDescent="0.3">
      <c r="B44" s="83" t="s">
        <v>56</v>
      </c>
      <c r="C44" s="83" t="s">
        <v>555</v>
      </c>
      <c r="D44" s="83" t="s">
        <v>556</v>
      </c>
      <c r="E44" s="83" t="s">
        <v>641</v>
      </c>
      <c r="F44" s="83" t="s">
        <v>818</v>
      </c>
      <c r="G44" s="83" t="s">
        <v>640</v>
      </c>
      <c r="H44" s="83" t="s">
        <v>515</v>
      </c>
      <c r="I44" s="83" t="s">
        <v>639</v>
      </c>
      <c r="J44" s="83" t="s">
        <v>513</v>
      </c>
      <c r="K44" s="83" t="s">
        <v>514</v>
      </c>
      <c r="L44" s="83" t="s">
        <v>1116</v>
      </c>
      <c r="M44" s="83" t="s">
        <v>57</v>
      </c>
      <c r="N44"/>
    </row>
    <row r="45" spans="2:14" ht="15.6" x14ac:dyDescent="0.3">
      <c r="B45" s="126" t="s">
        <v>17</v>
      </c>
      <c r="C45" s="81">
        <v>3.4246575342465752E-3</v>
      </c>
      <c r="D45" s="81">
        <v>0</v>
      </c>
      <c r="E45" s="81">
        <v>0</v>
      </c>
      <c r="F45" s="81">
        <v>0</v>
      </c>
      <c r="G45" s="81">
        <v>0.26315789473684209</v>
      </c>
      <c r="H45" s="81">
        <v>0</v>
      </c>
      <c r="I45" s="81">
        <v>0</v>
      </c>
      <c r="J45" s="81">
        <v>0</v>
      </c>
      <c r="K45" s="81">
        <v>0</v>
      </c>
      <c r="L45" s="81">
        <v>0</v>
      </c>
      <c r="M45" s="81">
        <v>1.107011070110701E-2</v>
      </c>
      <c r="N45"/>
    </row>
    <row r="46" spans="2:14" ht="15.6" x14ac:dyDescent="0.3">
      <c r="B46" s="126" t="s">
        <v>288</v>
      </c>
      <c r="C46" s="81">
        <v>6.5068493150684928E-2</v>
      </c>
      <c r="D46" s="81">
        <v>9.5238095238095233E-2</v>
      </c>
      <c r="E46" s="81">
        <v>0.15909090909090909</v>
      </c>
      <c r="F46" s="81">
        <v>0</v>
      </c>
      <c r="G46" s="81">
        <v>5.2631578947368418E-2</v>
      </c>
      <c r="H46" s="81">
        <v>0.05</v>
      </c>
      <c r="I46" s="81">
        <v>0</v>
      </c>
      <c r="J46" s="81">
        <v>0.14285714285714285</v>
      </c>
      <c r="K46" s="81">
        <v>0</v>
      </c>
      <c r="L46" s="81">
        <v>0</v>
      </c>
      <c r="M46" s="81">
        <v>6.8265682656826573E-2</v>
      </c>
      <c r="N46"/>
    </row>
    <row r="47" spans="2:14" ht="15.6" x14ac:dyDescent="0.3">
      <c r="B47" s="126" t="s">
        <v>119</v>
      </c>
      <c r="C47" s="81">
        <v>0.11986301369863013</v>
      </c>
      <c r="D47" s="81">
        <v>0.15873015873015872</v>
      </c>
      <c r="E47" s="81">
        <v>0.29545454545454547</v>
      </c>
      <c r="F47" s="81">
        <v>0</v>
      </c>
      <c r="G47" s="81">
        <v>0</v>
      </c>
      <c r="H47" s="81">
        <v>6.6666666666666666E-2</v>
      </c>
      <c r="I47" s="81">
        <v>0.2</v>
      </c>
      <c r="J47" s="81">
        <v>0</v>
      </c>
      <c r="K47" s="81">
        <v>0</v>
      </c>
      <c r="L47" s="81">
        <v>0</v>
      </c>
      <c r="M47" s="81">
        <v>0.11808118081180811</v>
      </c>
      <c r="N47"/>
    </row>
    <row r="48" spans="2:14" ht="15.6" x14ac:dyDescent="0.3">
      <c r="B48" s="126" t="s">
        <v>69</v>
      </c>
      <c r="C48" s="81">
        <v>0.32191780821917809</v>
      </c>
      <c r="D48" s="81">
        <v>0.44444444444444442</v>
      </c>
      <c r="E48" s="81">
        <v>0.27272727272727271</v>
      </c>
      <c r="F48" s="81">
        <v>0.14285714285714285</v>
      </c>
      <c r="G48" s="81">
        <v>0</v>
      </c>
      <c r="H48" s="81">
        <v>0.21666666666666667</v>
      </c>
      <c r="I48" s="81">
        <v>0.4</v>
      </c>
      <c r="J48" s="81">
        <v>0.7142857142857143</v>
      </c>
      <c r="K48" s="81">
        <v>0</v>
      </c>
      <c r="L48" s="81">
        <v>0</v>
      </c>
      <c r="M48" s="81">
        <v>0.28966789667896681</v>
      </c>
      <c r="N48"/>
    </row>
    <row r="49" spans="2:14" ht="15.6" x14ac:dyDescent="0.3">
      <c r="B49" s="126" t="s">
        <v>123</v>
      </c>
      <c r="C49" s="81">
        <v>0.23972602739726026</v>
      </c>
      <c r="D49" s="81">
        <v>0.14285714285714285</v>
      </c>
      <c r="E49" s="81">
        <v>0.22727272727272727</v>
      </c>
      <c r="F49" s="81">
        <v>0.2857142857142857</v>
      </c>
      <c r="G49" s="81">
        <v>0.15789473684210525</v>
      </c>
      <c r="H49" s="81">
        <v>0.38333333333333336</v>
      </c>
      <c r="I49" s="81">
        <v>0.3</v>
      </c>
      <c r="J49" s="81">
        <v>0.14285714285714285</v>
      </c>
      <c r="K49" s="81">
        <v>0</v>
      </c>
      <c r="L49" s="81">
        <v>0</v>
      </c>
      <c r="M49" s="81">
        <v>0.22324723247232472</v>
      </c>
      <c r="N49"/>
    </row>
    <row r="50" spans="2:14" ht="15.6" x14ac:dyDescent="0.3">
      <c r="B50" s="126" t="s">
        <v>142</v>
      </c>
      <c r="C50" s="81">
        <v>0.1952054794520548</v>
      </c>
      <c r="D50" s="81">
        <v>0.1111111111111111</v>
      </c>
      <c r="E50" s="81">
        <v>0</v>
      </c>
      <c r="F50" s="81">
        <v>0.5714285714285714</v>
      </c>
      <c r="G50" s="81">
        <v>0.21052631578947367</v>
      </c>
      <c r="H50" s="81">
        <v>0.2</v>
      </c>
      <c r="I50" s="81">
        <v>0.1</v>
      </c>
      <c r="J50" s="81">
        <v>0</v>
      </c>
      <c r="K50" s="81">
        <v>0</v>
      </c>
      <c r="L50" s="81">
        <v>0</v>
      </c>
      <c r="M50" s="81">
        <v>0.15682656826568267</v>
      </c>
      <c r="N50"/>
    </row>
    <row r="51" spans="2:14" ht="15.6" x14ac:dyDescent="0.3">
      <c r="B51" s="126" t="s">
        <v>19</v>
      </c>
      <c r="C51" s="81">
        <v>3.4246575342465752E-2</v>
      </c>
      <c r="D51" s="81">
        <v>4.7619047619047616E-2</v>
      </c>
      <c r="E51" s="81">
        <v>4.5454545454545456E-2</v>
      </c>
      <c r="F51" s="81">
        <v>0</v>
      </c>
      <c r="G51" s="81">
        <v>0</v>
      </c>
      <c r="H51" s="81">
        <v>8.3333333333333329E-2</v>
      </c>
      <c r="I51" s="81">
        <v>0</v>
      </c>
      <c r="J51" s="81">
        <v>0</v>
      </c>
      <c r="K51" s="81">
        <v>0</v>
      </c>
      <c r="L51" s="81">
        <v>0.16216216216216217</v>
      </c>
      <c r="M51" s="81">
        <v>4.797047970479705E-2</v>
      </c>
      <c r="N51"/>
    </row>
    <row r="52" spans="2:14" ht="15.6" x14ac:dyDescent="0.3">
      <c r="B52" s="126" t="s">
        <v>346</v>
      </c>
      <c r="C52" s="81">
        <v>1.7123287671232876E-2</v>
      </c>
      <c r="D52" s="81">
        <v>0</v>
      </c>
      <c r="E52" s="81">
        <v>0</v>
      </c>
      <c r="F52" s="81">
        <v>0</v>
      </c>
      <c r="G52" s="81">
        <v>0</v>
      </c>
      <c r="H52" s="81">
        <v>0</v>
      </c>
      <c r="I52" s="81">
        <v>0</v>
      </c>
      <c r="J52" s="81">
        <v>0</v>
      </c>
      <c r="K52" s="81">
        <v>1</v>
      </c>
      <c r="L52" s="81">
        <v>0.10810810810810811</v>
      </c>
      <c r="M52" s="81">
        <v>2.2140221402214021E-2</v>
      </c>
      <c r="N52"/>
    </row>
    <row r="53" spans="2:14" ht="15.6" x14ac:dyDescent="0.3">
      <c r="B53" s="126" t="s">
        <v>1115</v>
      </c>
      <c r="C53" s="81">
        <v>3.4246575342465752E-3</v>
      </c>
      <c r="D53" s="81">
        <v>0</v>
      </c>
      <c r="E53" s="81">
        <v>0</v>
      </c>
      <c r="F53" s="81">
        <v>0</v>
      </c>
      <c r="G53" s="81">
        <v>0.31578947368421051</v>
      </c>
      <c r="H53" s="81">
        <v>0</v>
      </c>
      <c r="I53" s="81">
        <v>0</v>
      </c>
      <c r="J53" s="81">
        <v>0</v>
      </c>
      <c r="K53" s="81">
        <v>0</v>
      </c>
      <c r="L53" s="81">
        <v>0.72972972972972971</v>
      </c>
      <c r="M53" s="81">
        <v>6.273062730627306E-2</v>
      </c>
      <c r="N53"/>
    </row>
    <row r="54" spans="2:14" ht="15.6" x14ac:dyDescent="0.3">
      <c r="B54" s="126" t="s">
        <v>57</v>
      </c>
      <c r="C54" s="81">
        <v>1</v>
      </c>
      <c r="D54" s="81">
        <v>1</v>
      </c>
      <c r="E54" s="81">
        <v>1</v>
      </c>
      <c r="F54" s="81">
        <v>1</v>
      </c>
      <c r="G54" s="81">
        <v>1</v>
      </c>
      <c r="H54" s="81">
        <v>1</v>
      </c>
      <c r="I54" s="81">
        <v>1</v>
      </c>
      <c r="J54" s="81">
        <v>1</v>
      </c>
      <c r="K54" s="81">
        <v>1</v>
      </c>
      <c r="L54" s="81">
        <v>1</v>
      </c>
      <c r="M54" s="81">
        <v>1</v>
      </c>
      <c r="N54"/>
    </row>
    <row r="55" spans="2:14" ht="15.6" x14ac:dyDescent="0.3">
      <c r="B55"/>
      <c r="C55"/>
      <c r="D55"/>
      <c r="E55"/>
      <c r="F55"/>
      <c r="G55"/>
      <c r="H55"/>
      <c r="I55"/>
      <c r="J55"/>
      <c r="K55"/>
      <c r="L55"/>
      <c r="M55"/>
      <c r="N55"/>
    </row>
    <row r="56" spans="2:14" ht="15.6" x14ac:dyDescent="0.3">
      <c r="B56" s="26" t="s">
        <v>1393</v>
      </c>
      <c r="C56" s="106">
        <f>SUM(C48:C50)</f>
        <v>0.75684931506849318</v>
      </c>
      <c r="D56" s="106">
        <f t="shared" ref="D56:M56" si="0">SUM(D48:D50)</f>
        <v>0.69841269841269837</v>
      </c>
      <c r="E56" s="106">
        <f t="shared" si="0"/>
        <v>0.5</v>
      </c>
      <c r="F56" s="106">
        <f t="shared" si="0"/>
        <v>1</v>
      </c>
      <c r="G56" s="106">
        <f t="shared" si="0"/>
        <v>0.36842105263157893</v>
      </c>
      <c r="H56" s="106">
        <f t="shared" si="0"/>
        <v>0.8</v>
      </c>
      <c r="I56" s="106">
        <f t="shared" si="0"/>
        <v>0.79999999999999993</v>
      </c>
      <c r="J56" s="106">
        <f t="shared" si="0"/>
        <v>0.85714285714285721</v>
      </c>
      <c r="K56" s="106">
        <f t="shared" si="0"/>
        <v>0</v>
      </c>
      <c r="L56" s="106">
        <f t="shared" si="0"/>
        <v>0</v>
      </c>
      <c r="M56" s="106">
        <f t="shared" si="0"/>
        <v>0.6697416974169742</v>
      </c>
      <c r="N56"/>
    </row>
    <row r="57" spans="2:14" ht="15.6" x14ac:dyDescent="0.3">
      <c r="B57"/>
      <c r="C57"/>
      <c r="D57"/>
      <c r="E57"/>
      <c r="F57"/>
      <c r="G57"/>
      <c r="H57"/>
      <c r="I57"/>
      <c r="J57"/>
      <c r="K57"/>
      <c r="L57"/>
      <c r="M57"/>
      <c r="N57"/>
    </row>
    <row r="58" spans="2:14" ht="15.6" x14ac:dyDescent="0.3">
      <c r="B58"/>
      <c r="C58"/>
      <c r="D58"/>
      <c r="E58"/>
      <c r="F58"/>
      <c r="G58"/>
      <c r="H58"/>
      <c r="I58"/>
      <c r="J58"/>
      <c r="K58"/>
      <c r="L58"/>
      <c r="M58"/>
      <c r="N58"/>
    </row>
    <row r="59" spans="2:14" x14ac:dyDescent="0.3">
      <c r="B59" s="76" t="s">
        <v>1253</v>
      </c>
    </row>
    <row r="61" spans="2:14" x14ac:dyDescent="0.3">
      <c r="B61" s="25" t="s">
        <v>860</v>
      </c>
      <c r="C61" s="26" t="s">
        <v>861</v>
      </c>
    </row>
    <row r="62" spans="2:14" x14ac:dyDescent="0.3">
      <c r="B62" s="27"/>
      <c r="C62" s="27"/>
    </row>
    <row r="63" spans="2:14" ht="15.6" x14ac:dyDescent="0.3">
      <c r="B63" s="85" t="s">
        <v>58</v>
      </c>
      <c r="C63" s="82" t="s">
        <v>922</v>
      </c>
      <c r="D63" s="82"/>
      <c r="E63" s="82"/>
      <c r="F63" s="82"/>
      <c r="G63" s="82"/>
      <c r="H63" s="82"/>
      <c r="I63" s="82"/>
      <c r="J63" s="82"/>
      <c r="K63" s="82"/>
      <c r="L63" s="82"/>
      <c r="M63" s="82"/>
      <c r="N63"/>
    </row>
    <row r="64" spans="2:14" ht="41.4" x14ac:dyDescent="0.3">
      <c r="B64" s="83" t="s">
        <v>56</v>
      </c>
      <c r="C64" s="83" t="s">
        <v>555</v>
      </c>
      <c r="D64" s="83" t="s">
        <v>556</v>
      </c>
      <c r="E64" s="83" t="s">
        <v>641</v>
      </c>
      <c r="F64" s="83" t="s">
        <v>818</v>
      </c>
      <c r="G64" s="83" t="s">
        <v>640</v>
      </c>
      <c r="H64" s="83" t="s">
        <v>515</v>
      </c>
      <c r="I64" s="83" t="s">
        <v>639</v>
      </c>
      <c r="J64" s="83" t="s">
        <v>513</v>
      </c>
      <c r="K64" s="83" t="s">
        <v>514</v>
      </c>
      <c r="L64" s="83" t="s">
        <v>1116</v>
      </c>
      <c r="M64" s="83" t="s">
        <v>57</v>
      </c>
      <c r="N64"/>
    </row>
    <row r="65" spans="2:14" ht="15.6" x14ac:dyDescent="0.3">
      <c r="B65" s="126" t="s">
        <v>17</v>
      </c>
      <c r="C65" s="81">
        <v>1.8450184501845018E-3</v>
      </c>
      <c r="D65" s="81">
        <v>0</v>
      </c>
      <c r="E65" s="81">
        <v>0</v>
      </c>
      <c r="F65" s="81">
        <v>0</v>
      </c>
      <c r="G65" s="81">
        <v>9.2250922509225092E-3</v>
      </c>
      <c r="H65" s="81">
        <v>0</v>
      </c>
      <c r="I65" s="81">
        <v>0</v>
      </c>
      <c r="J65" s="81">
        <v>0</v>
      </c>
      <c r="K65" s="81">
        <v>0</v>
      </c>
      <c r="L65" s="81">
        <v>0</v>
      </c>
      <c r="M65" s="81">
        <v>1.107011070110701E-2</v>
      </c>
      <c r="N65"/>
    </row>
    <row r="66" spans="2:14" ht="15.6" x14ac:dyDescent="0.3">
      <c r="B66" s="126" t="s">
        <v>288</v>
      </c>
      <c r="C66" s="81">
        <v>3.5055350553505532E-2</v>
      </c>
      <c r="D66" s="81">
        <v>1.107011070110701E-2</v>
      </c>
      <c r="E66" s="81">
        <v>1.2915129151291513E-2</v>
      </c>
      <c r="F66" s="81">
        <v>0</v>
      </c>
      <c r="G66" s="81">
        <v>1.8450184501845018E-3</v>
      </c>
      <c r="H66" s="81">
        <v>5.5350553505535052E-3</v>
      </c>
      <c r="I66" s="81">
        <v>0</v>
      </c>
      <c r="J66" s="81">
        <v>1.8450184501845018E-3</v>
      </c>
      <c r="K66" s="81">
        <v>0</v>
      </c>
      <c r="L66" s="81">
        <v>0</v>
      </c>
      <c r="M66" s="81">
        <v>6.8265682656826573E-2</v>
      </c>
      <c r="N66"/>
    </row>
    <row r="67" spans="2:14" ht="15.6" x14ac:dyDescent="0.3">
      <c r="B67" s="126" t="s">
        <v>119</v>
      </c>
      <c r="C67" s="81">
        <v>6.4575645756457564E-2</v>
      </c>
      <c r="D67" s="81">
        <v>1.8450184501845018E-2</v>
      </c>
      <c r="E67" s="81">
        <v>2.3985239852398525E-2</v>
      </c>
      <c r="F67" s="81">
        <v>0</v>
      </c>
      <c r="G67" s="81">
        <v>0</v>
      </c>
      <c r="H67" s="81">
        <v>7.3800738007380072E-3</v>
      </c>
      <c r="I67" s="81">
        <v>3.6900369003690036E-3</v>
      </c>
      <c r="J67" s="81">
        <v>0</v>
      </c>
      <c r="K67" s="81">
        <v>0</v>
      </c>
      <c r="L67" s="81">
        <v>0</v>
      </c>
      <c r="M67" s="81">
        <v>0.11808118081180811</v>
      </c>
      <c r="N67"/>
    </row>
    <row r="68" spans="2:14" ht="15.6" x14ac:dyDescent="0.3">
      <c r="B68" s="126" t="s">
        <v>69</v>
      </c>
      <c r="C68" s="81">
        <v>0.17343173431734318</v>
      </c>
      <c r="D68" s="81">
        <v>5.1660516605166053E-2</v>
      </c>
      <c r="E68" s="81">
        <v>2.2140221402214021E-2</v>
      </c>
      <c r="F68" s="81">
        <v>1.8450184501845018E-3</v>
      </c>
      <c r="G68" s="81">
        <v>0</v>
      </c>
      <c r="H68" s="81">
        <v>2.3985239852398525E-2</v>
      </c>
      <c r="I68" s="81">
        <v>7.3800738007380072E-3</v>
      </c>
      <c r="J68" s="81">
        <v>9.2250922509225092E-3</v>
      </c>
      <c r="K68" s="81">
        <v>0</v>
      </c>
      <c r="L68" s="81">
        <v>0</v>
      </c>
      <c r="M68" s="81">
        <v>0.28966789667896681</v>
      </c>
      <c r="N68"/>
    </row>
    <row r="69" spans="2:14" ht="15.6" x14ac:dyDescent="0.3">
      <c r="B69" s="126" t="s">
        <v>123</v>
      </c>
      <c r="C69" s="81">
        <v>0.12915129151291513</v>
      </c>
      <c r="D69" s="81">
        <v>1.6605166051660517E-2</v>
      </c>
      <c r="E69" s="81">
        <v>1.8450184501845018E-2</v>
      </c>
      <c r="F69" s="81">
        <v>3.6900369003690036E-3</v>
      </c>
      <c r="G69" s="81">
        <v>5.5350553505535052E-3</v>
      </c>
      <c r="H69" s="81">
        <v>4.2435424354243544E-2</v>
      </c>
      <c r="I69" s="81">
        <v>5.5350553505535052E-3</v>
      </c>
      <c r="J69" s="81">
        <v>1.8450184501845018E-3</v>
      </c>
      <c r="K69" s="81">
        <v>0</v>
      </c>
      <c r="L69" s="81">
        <v>0</v>
      </c>
      <c r="M69" s="81">
        <v>0.22324723247232472</v>
      </c>
      <c r="N69"/>
    </row>
    <row r="70" spans="2:14" ht="15.6" x14ac:dyDescent="0.3">
      <c r="B70" s="126" t="s">
        <v>142</v>
      </c>
      <c r="C70" s="81">
        <v>0.10516605166051661</v>
      </c>
      <c r="D70" s="81">
        <v>1.2915129151291513E-2</v>
      </c>
      <c r="E70" s="81">
        <v>0</v>
      </c>
      <c r="F70" s="81">
        <v>7.3800738007380072E-3</v>
      </c>
      <c r="G70" s="81">
        <v>7.3800738007380072E-3</v>
      </c>
      <c r="H70" s="81">
        <v>2.2140221402214021E-2</v>
      </c>
      <c r="I70" s="81">
        <v>1.8450184501845018E-3</v>
      </c>
      <c r="J70" s="81">
        <v>0</v>
      </c>
      <c r="K70" s="81">
        <v>0</v>
      </c>
      <c r="L70" s="81">
        <v>0</v>
      </c>
      <c r="M70" s="81">
        <v>0.15682656826568267</v>
      </c>
      <c r="N70"/>
    </row>
    <row r="71" spans="2:14" ht="15.6" x14ac:dyDescent="0.3">
      <c r="B71" s="126" t="s">
        <v>19</v>
      </c>
      <c r="C71" s="81">
        <v>1.8450184501845018E-2</v>
      </c>
      <c r="D71" s="81">
        <v>5.5350553505535052E-3</v>
      </c>
      <c r="E71" s="81">
        <v>3.6900369003690036E-3</v>
      </c>
      <c r="F71" s="81">
        <v>0</v>
      </c>
      <c r="G71" s="81">
        <v>0</v>
      </c>
      <c r="H71" s="81">
        <v>9.2250922509225092E-3</v>
      </c>
      <c r="I71" s="81">
        <v>0</v>
      </c>
      <c r="J71" s="81">
        <v>0</v>
      </c>
      <c r="K71" s="81">
        <v>0</v>
      </c>
      <c r="L71" s="81">
        <v>1.107011070110701E-2</v>
      </c>
      <c r="M71" s="81">
        <v>4.797047970479705E-2</v>
      </c>
      <c r="N71"/>
    </row>
    <row r="72" spans="2:14" ht="15.6" x14ac:dyDescent="0.3">
      <c r="B72" s="126" t="s">
        <v>346</v>
      </c>
      <c r="C72" s="81">
        <v>9.2250922509225092E-3</v>
      </c>
      <c r="D72" s="81">
        <v>0</v>
      </c>
      <c r="E72" s="81">
        <v>0</v>
      </c>
      <c r="F72" s="81">
        <v>0</v>
      </c>
      <c r="G72" s="81">
        <v>0</v>
      </c>
      <c r="H72" s="81">
        <v>0</v>
      </c>
      <c r="I72" s="81">
        <v>0</v>
      </c>
      <c r="J72" s="81">
        <v>0</v>
      </c>
      <c r="K72" s="81">
        <v>5.5350553505535052E-3</v>
      </c>
      <c r="L72" s="81">
        <v>7.3800738007380072E-3</v>
      </c>
      <c r="M72" s="81">
        <v>2.2140221402214021E-2</v>
      </c>
      <c r="N72"/>
    </row>
    <row r="73" spans="2:14" ht="15.6" x14ac:dyDescent="0.3">
      <c r="B73" s="126" t="s">
        <v>1115</v>
      </c>
      <c r="C73" s="81">
        <v>1.8450184501845018E-3</v>
      </c>
      <c r="D73" s="81">
        <v>0</v>
      </c>
      <c r="E73" s="81">
        <v>0</v>
      </c>
      <c r="F73" s="81">
        <v>0</v>
      </c>
      <c r="G73" s="81">
        <v>1.107011070110701E-2</v>
      </c>
      <c r="H73" s="81">
        <v>0</v>
      </c>
      <c r="I73" s="81">
        <v>0</v>
      </c>
      <c r="J73" s="81">
        <v>0</v>
      </c>
      <c r="K73" s="81">
        <v>0</v>
      </c>
      <c r="L73" s="81">
        <v>4.9815498154981548E-2</v>
      </c>
      <c r="M73" s="81">
        <v>6.273062730627306E-2</v>
      </c>
      <c r="N73"/>
    </row>
    <row r="74" spans="2:14" ht="15.6" x14ac:dyDescent="0.3">
      <c r="B74" s="126" t="s">
        <v>57</v>
      </c>
      <c r="C74" s="81">
        <v>0.53874538745387457</v>
      </c>
      <c r="D74" s="81">
        <v>0.11623616236162361</v>
      </c>
      <c r="E74" s="81">
        <v>8.1180811808118078E-2</v>
      </c>
      <c r="F74" s="81">
        <v>1.2915129151291513E-2</v>
      </c>
      <c r="G74" s="81">
        <v>3.5055350553505532E-2</v>
      </c>
      <c r="H74" s="81">
        <v>0.11070110701107011</v>
      </c>
      <c r="I74" s="81">
        <v>1.8450184501845018E-2</v>
      </c>
      <c r="J74" s="81">
        <v>1.2915129151291513E-2</v>
      </c>
      <c r="K74" s="81">
        <v>5.5350553505535052E-3</v>
      </c>
      <c r="L74" s="81">
        <v>6.8265682656826573E-2</v>
      </c>
      <c r="M74" s="81">
        <v>1</v>
      </c>
      <c r="N74"/>
    </row>
    <row r="75" spans="2:14" ht="15.6" x14ac:dyDescent="0.3">
      <c r="B75"/>
      <c r="C75"/>
      <c r="D75"/>
      <c r="E75"/>
      <c r="F75"/>
      <c r="G75"/>
      <c r="H75"/>
      <c r="I75"/>
      <c r="J75"/>
      <c r="K75"/>
      <c r="L75"/>
      <c r="M75"/>
      <c r="N75"/>
    </row>
    <row r="76" spans="2:14" ht="15.6" x14ac:dyDescent="0.3">
      <c r="B76"/>
      <c r="C76"/>
      <c r="D76"/>
      <c r="E76"/>
      <c r="F76"/>
      <c r="G76"/>
      <c r="H76"/>
      <c r="I76"/>
      <c r="J76"/>
      <c r="K76"/>
      <c r="L76"/>
      <c r="M76"/>
      <c r="N76"/>
    </row>
    <row r="77" spans="2:14" ht="15.6" x14ac:dyDescent="0.3">
      <c r="B77"/>
      <c r="C77"/>
      <c r="D77"/>
      <c r="E77"/>
      <c r="F77"/>
      <c r="G77"/>
      <c r="H77"/>
      <c r="I77"/>
      <c r="J77"/>
    </row>
    <row r="78" spans="2:14" ht="15.6" x14ac:dyDescent="0.3">
      <c r="B78"/>
      <c r="C78"/>
      <c r="D78"/>
      <c r="E78"/>
      <c r="F78"/>
      <c r="G78"/>
      <c r="H78"/>
      <c r="I78"/>
      <c r="J78"/>
    </row>
    <row r="79" spans="2:14" ht="15.6" x14ac:dyDescent="0.3">
      <c r="B79"/>
      <c r="C79"/>
      <c r="D79"/>
      <c r="E79"/>
      <c r="F79"/>
      <c r="G79"/>
      <c r="H79"/>
      <c r="I79"/>
      <c r="J79"/>
    </row>
    <row r="80" spans="2:14" ht="15.6" x14ac:dyDescent="0.3">
      <c r="B80"/>
      <c r="C80"/>
      <c r="D80"/>
      <c r="E80"/>
      <c r="F80"/>
      <c r="G80"/>
      <c r="H80"/>
      <c r="I80"/>
      <c r="J80"/>
    </row>
    <row r="81" spans="2:13" ht="15.6" x14ac:dyDescent="0.3">
      <c r="B81"/>
      <c r="C81"/>
      <c r="D81"/>
      <c r="E81"/>
      <c r="F81"/>
      <c r="G81"/>
      <c r="H81"/>
      <c r="I81"/>
      <c r="J81"/>
      <c r="K81"/>
      <c r="L81"/>
      <c r="M81"/>
    </row>
    <row r="82" spans="2:13" ht="15.6" x14ac:dyDescent="0.3">
      <c r="B82"/>
      <c r="C82"/>
      <c r="D82"/>
      <c r="E82"/>
      <c r="F82"/>
      <c r="G82"/>
      <c r="H82"/>
      <c r="I82"/>
      <c r="J82"/>
      <c r="K82"/>
      <c r="L82"/>
      <c r="M82"/>
    </row>
    <row r="83" spans="2:13" ht="15.6" x14ac:dyDescent="0.3">
      <c r="B83"/>
      <c r="C83"/>
      <c r="D83"/>
      <c r="E83"/>
      <c r="F83"/>
      <c r="G83"/>
      <c r="H83"/>
      <c r="I83"/>
      <c r="J83"/>
      <c r="K83"/>
      <c r="L83"/>
      <c r="M83"/>
    </row>
    <row r="84" spans="2:13" ht="15.6" x14ac:dyDescent="0.3">
      <c r="B84"/>
      <c r="C84"/>
      <c r="D84"/>
      <c r="E84"/>
      <c r="F84"/>
      <c r="G84"/>
      <c r="H84"/>
      <c r="I84"/>
      <c r="J84"/>
      <c r="K84"/>
      <c r="L84"/>
      <c r="M84"/>
    </row>
    <row r="85" spans="2:13" ht="15.6" x14ac:dyDescent="0.3">
      <c r="B85"/>
      <c r="C85"/>
      <c r="D85"/>
      <c r="E85"/>
      <c r="F85"/>
      <c r="G85"/>
      <c r="H85"/>
      <c r="I85"/>
      <c r="J85"/>
      <c r="K85"/>
      <c r="L85"/>
      <c r="M85"/>
    </row>
    <row r="86" spans="2:13" ht="15.6" x14ac:dyDescent="0.3">
      <c r="B86"/>
      <c r="C86"/>
      <c r="D86"/>
      <c r="E86"/>
      <c r="F86"/>
      <c r="G86"/>
      <c r="H86"/>
      <c r="I86"/>
      <c r="J86"/>
      <c r="K86"/>
      <c r="L86"/>
      <c r="M86"/>
    </row>
    <row r="87" spans="2:13" ht="15.6" x14ac:dyDescent="0.3">
      <c r="B87"/>
      <c r="C87"/>
      <c r="D87"/>
      <c r="E87"/>
      <c r="F87"/>
      <c r="G87"/>
      <c r="H87"/>
      <c r="I87"/>
      <c r="J87"/>
      <c r="K87"/>
      <c r="L87"/>
      <c r="M87"/>
    </row>
    <row r="88" spans="2:13" ht="15.6" x14ac:dyDescent="0.3">
      <c r="B88"/>
      <c r="C88"/>
      <c r="D88"/>
      <c r="E88"/>
      <c r="F88"/>
      <c r="G88"/>
      <c r="H88"/>
      <c r="I88"/>
      <c r="J88"/>
      <c r="K88"/>
      <c r="L88"/>
      <c r="M88"/>
    </row>
    <row r="89" spans="2:13" ht="15.6" x14ac:dyDescent="0.3">
      <c r="B89"/>
      <c r="C89"/>
      <c r="D89"/>
      <c r="E89"/>
      <c r="F89"/>
      <c r="G89"/>
      <c r="H89"/>
      <c r="I89"/>
      <c r="J89"/>
      <c r="K89"/>
      <c r="L89"/>
      <c r="M89"/>
    </row>
    <row r="90" spans="2:13" ht="15.6" x14ac:dyDescent="0.3">
      <c r="B90"/>
      <c r="C90"/>
      <c r="D90"/>
      <c r="E90"/>
      <c r="F90"/>
      <c r="G90"/>
      <c r="H90"/>
      <c r="I90"/>
      <c r="J90"/>
      <c r="K90"/>
      <c r="L90"/>
      <c r="M90"/>
    </row>
    <row r="91" spans="2:13" ht="15.6" x14ac:dyDescent="0.3">
      <c r="B91"/>
      <c r="C91"/>
      <c r="D91"/>
      <c r="E91"/>
      <c r="F91"/>
      <c r="G91"/>
      <c r="H91"/>
      <c r="I91"/>
      <c r="J91"/>
      <c r="K91"/>
      <c r="L91"/>
      <c r="M91"/>
    </row>
    <row r="92" spans="2:13" ht="15.6" x14ac:dyDescent="0.3">
      <c r="B92"/>
      <c r="C92"/>
      <c r="D92"/>
      <c r="E92"/>
      <c r="F92"/>
      <c r="G92"/>
      <c r="H92"/>
      <c r="I92"/>
      <c r="J92"/>
      <c r="K92"/>
      <c r="L92"/>
      <c r="M92"/>
    </row>
  </sheetData>
  <conditionalFormatting pivot="1" sqref="C27:K36">
    <cfRule type="colorScale" priority="6">
      <colorScale>
        <cfvo type="min"/>
        <cfvo type="max"/>
        <color rgb="FFFCFCFF"/>
        <color rgb="FF63BE7B"/>
      </colorScale>
    </cfRule>
  </conditionalFormatting>
  <conditionalFormatting pivot="1" sqref="C45:M52">
    <cfRule type="colorScale" priority="4">
      <colorScale>
        <cfvo type="min"/>
        <cfvo type="max"/>
        <color rgb="FFFCFCFF"/>
        <color rgb="FF63BE7B"/>
      </colorScale>
    </cfRule>
  </conditionalFormatting>
  <conditionalFormatting pivot="1" sqref="C65:K72">
    <cfRule type="colorScale" priority="2">
      <colorScale>
        <cfvo type="min"/>
        <cfvo type="max"/>
        <color rgb="FFFCFCFF"/>
        <color rgb="FF63BE7B"/>
      </colorScale>
    </cfRule>
  </conditionalFormatting>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0761C-834C-4DFD-A2AF-F608500F903A}">
  <sheetPr>
    <tabColor rgb="FF70C2C6"/>
  </sheetPr>
  <dimension ref="B2:Y56"/>
  <sheetViews>
    <sheetView showGridLines="0" zoomScale="107" zoomScaleNormal="107" workbookViewId="0"/>
  </sheetViews>
  <sheetFormatPr defaultColWidth="8.796875" defaultRowHeight="13.8" outlineLevelCol="1" x14ac:dyDescent="0.3"/>
  <cols>
    <col min="1" max="1" width="3.296875" style="26" customWidth="1"/>
    <col min="2" max="2" width="44.296875" style="26" hidden="1" customWidth="1" outlineLevel="1"/>
    <col min="3" max="3" width="10.69921875" style="26" hidden="1" customWidth="1" outlineLevel="1"/>
    <col min="4" max="11" width="9.796875" style="26" hidden="1" customWidth="1" outlineLevel="1"/>
    <col min="12" max="12" width="3.296875" style="26" hidden="1" customWidth="1" outlineLevel="1"/>
    <col min="13" max="13" width="62.296875" style="26" bestFit="1" customWidth="1" collapsed="1"/>
    <col min="14" max="21" width="11.19921875" style="31" customWidth="1"/>
    <col min="22" max="16384" width="8.796875" style="26"/>
  </cols>
  <sheetData>
    <row r="2" spans="2:25" x14ac:dyDescent="0.3">
      <c r="B2" s="76" t="s">
        <v>994</v>
      </c>
      <c r="M2" s="76" t="s">
        <v>994</v>
      </c>
    </row>
    <row r="3" spans="2:25" x14ac:dyDescent="0.3">
      <c r="B3" s="25" t="s">
        <v>860</v>
      </c>
      <c r="C3" s="26" t="s">
        <v>861</v>
      </c>
    </row>
    <row r="4" spans="2:25" x14ac:dyDescent="0.3">
      <c r="B4" s="27"/>
      <c r="C4" s="27"/>
    </row>
    <row r="5" spans="2:25" s="30" customFormat="1" ht="27.6" x14ac:dyDescent="0.3">
      <c r="B5" s="177" t="s">
        <v>56</v>
      </c>
      <c r="C5" s="178" t="s">
        <v>938</v>
      </c>
      <c r="D5" s="178" t="s">
        <v>972</v>
      </c>
      <c r="E5" s="178" t="s">
        <v>973</v>
      </c>
      <c r="F5" s="178" t="s">
        <v>974</v>
      </c>
      <c r="G5" s="178" t="s">
        <v>975</v>
      </c>
      <c r="H5" s="178" t="s">
        <v>976</v>
      </c>
      <c r="I5" s="178" t="s">
        <v>977</v>
      </c>
      <c r="J5" s="178" t="s">
        <v>978</v>
      </c>
      <c r="K5" s="178" t="s">
        <v>979</v>
      </c>
      <c r="N5" s="79" t="s">
        <v>855</v>
      </c>
      <c r="O5" s="79" t="s">
        <v>856</v>
      </c>
      <c r="P5" s="79" t="s">
        <v>891</v>
      </c>
      <c r="Q5" s="79" t="s">
        <v>857</v>
      </c>
      <c r="R5" s="79" t="s">
        <v>858</v>
      </c>
      <c r="S5" s="79" t="s">
        <v>873</v>
      </c>
      <c r="T5" s="79" t="s">
        <v>876</v>
      </c>
      <c r="U5" s="79" t="s">
        <v>900</v>
      </c>
    </row>
    <row r="6" spans="2:25" x14ac:dyDescent="0.3">
      <c r="B6" s="43" t="s">
        <v>69</v>
      </c>
      <c r="C6" s="127">
        <v>157</v>
      </c>
      <c r="D6" s="127">
        <v>53</v>
      </c>
      <c r="E6" s="127">
        <v>40</v>
      </c>
      <c r="F6" s="127">
        <v>38</v>
      </c>
      <c r="G6" s="127">
        <v>1</v>
      </c>
      <c r="H6" s="127">
        <v>129</v>
      </c>
      <c r="I6" s="127">
        <v>108</v>
      </c>
      <c r="J6" s="127">
        <v>37</v>
      </c>
      <c r="K6" s="127">
        <v>1</v>
      </c>
      <c r="M6" s="80" t="s">
        <v>69</v>
      </c>
      <c r="N6" s="77">
        <f>+IF(D6=0,0,D6/$C6)</f>
        <v>0.33757961783439489</v>
      </c>
      <c r="O6" s="78">
        <f t="shared" ref="O6:O21" si="0">+IF(E6=0,0,E6/$C6)</f>
        <v>0.25477707006369427</v>
      </c>
      <c r="P6" s="78">
        <f t="shared" ref="P6:P21" si="1">+IF(F6=0,0,F6/$C6)</f>
        <v>0.24203821656050956</v>
      </c>
      <c r="Q6" s="77">
        <f t="shared" ref="Q6:Q21" si="2">+IF(G6=0,0,G6/$C6)</f>
        <v>6.369426751592357E-3</v>
      </c>
      <c r="R6" s="78">
        <f t="shared" ref="R6:R21" si="3">+IF(H6=0,0,H6/$C6)</f>
        <v>0.82165605095541405</v>
      </c>
      <c r="S6" s="78">
        <f t="shared" ref="S6:S20" si="4">+IF(I6=0,0,I6/$C6)</f>
        <v>0.68789808917197448</v>
      </c>
      <c r="T6" s="77">
        <f t="shared" ref="T6:T21" si="5">+IF(J6=0,0,J6/$C6)</f>
        <v>0.2356687898089172</v>
      </c>
      <c r="U6" s="77">
        <f t="shared" ref="U6:U21" si="6">+IF(K6=0,0,K6/$C6)</f>
        <v>6.369426751592357E-3</v>
      </c>
      <c r="V6" s="25"/>
      <c r="W6" s="25"/>
      <c r="X6" s="25"/>
      <c r="Y6" s="25"/>
    </row>
    <row r="7" spans="2:25" x14ac:dyDescent="0.3">
      <c r="B7" s="176" t="s">
        <v>70</v>
      </c>
      <c r="C7" s="127">
        <v>73</v>
      </c>
      <c r="D7" s="127">
        <v>13</v>
      </c>
      <c r="E7" s="127">
        <v>29</v>
      </c>
      <c r="F7" s="127">
        <v>24</v>
      </c>
      <c r="G7" s="127">
        <v>0</v>
      </c>
      <c r="H7" s="127">
        <v>55</v>
      </c>
      <c r="I7" s="127">
        <v>53</v>
      </c>
      <c r="J7" s="127">
        <v>18</v>
      </c>
      <c r="K7" s="127">
        <v>0</v>
      </c>
      <c r="M7" s="26" t="s">
        <v>70</v>
      </c>
      <c r="N7" s="77">
        <f>+IF(D7=0,0,D7/$C7)</f>
        <v>0.17808219178082191</v>
      </c>
      <c r="O7" s="78">
        <f t="shared" si="0"/>
        <v>0.39726027397260272</v>
      </c>
      <c r="P7" s="78">
        <f t="shared" si="1"/>
        <v>0.32876712328767121</v>
      </c>
      <c r="Q7" s="77">
        <f t="shared" si="2"/>
        <v>0</v>
      </c>
      <c r="R7" s="78">
        <f t="shared" si="3"/>
        <v>0.75342465753424659</v>
      </c>
      <c r="S7" s="78">
        <f t="shared" si="4"/>
        <v>0.72602739726027399</v>
      </c>
      <c r="T7" s="77">
        <f t="shared" si="5"/>
        <v>0.24657534246575341</v>
      </c>
      <c r="U7" s="77">
        <f t="shared" si="6"/>
        <v>0</v>
      </c>
    </row>
    <row r="8" spans="2:25" x14ac:dyDescent="0.3">
      <c r="B8" s="176" t="s">
        <v>66</v>
      </c>
      <c r="C8" s="127">
        <v>24</v>
      </c>
      <c r="D8" s="127">
        <v>1</v>
      </c>
      <c r="E8" s="127">
        <v>3</v>
      </c>
      <c r="F8" s="127">
        <v>4</v>
      </c>
      <c r="G8" s="127">
        <v>0</v>
      </c>
      <c r="H8" s="127">
        <v>23</v>
      </c>
      <c r="I8" s="127">
        <v>17</v>
      </c>
      <c r="J8" s="127">
        <v>0</v>
      </c>
      <c r="K8" s="127">
        <v>0</v>
      </c>
      <c r="M8" s="26" t="s">
        <v>66</v>
      </c>
      <c r="N8" s="77">
        <f t="shared" ref="N8:N21" si="7">+IF(D8=0,0,D8/$C8)</f>
        <v>4.1666666666666664E-2</v>
      </c>
      <c r="O8" s="78">
        <f t="shared" si="0"/>
        <v>0.125</v>
      </c>
      <c r="P8" s="78">
        <f t="shared" si="1"/>
        <v>0.16666666666666666</v>
      </c>
      <c r="Q8" s="77">
        <f t="shared" si="2"/>
        <v>0</v>
      </c>
      <c r="R8" s="78">
        <f t="shared" si="3"/>
        <v>0.95833333333333337</v>
      </c>
      <c r="S8" s="78">
        <f t="shared" si="4"/>
        <v>0.70833333333333337</v>
      </c>
      <c r="T8" s="77">
        <f t="shared" si="5"/>
        <v>0</v>
      </c>
      <c r="U8" s="77">
        <f t="shared" si="6"/>
        <v>0</v>
      </c>
    </row>
    <row r="9" spans="2:25" x14ac:dyDescent="0.3">
      <c r="B9" s="176" t="s">
        <v>122</v>
      </c>
      <c r="C9" s="127">
        <v>31</v>
      </c>
      <c r="D9" s="127">
        <v>31</v>
      </c>
      <c r="E9" s="127">
        <v>3</v>
      </c>
      <c r="F9" s="127">
        <v>2</v>
      </c>
      <c r="G9" s="127">
        <v>1</v>
      </c>
      <c r="H9" s="127">
        <v>28</v>
      </c>
      <c r="I9" s="127">
        <v>16</v>
      </c>
      <c r="J9" s="127">
        <v>10</v>
      </c>
      <c r="K9" s="127">
        <v>1</v>
      </c>
      <c r="M9" s="26" t="s">
        <v>122</v>
      </c>
      <c r="N9" s="78">
        <f t="shared" si="7"/>
        <v>1</v>
      </c>
      <c r="O9" s="77">
        <f t="shared" si="0"/>
        <v>9.6774193548387094E-2</v>
      </c>
      <c r="P9" s="77">
        <f t="shared" si="1"/>
        <v>6.4516129032258063E-2</v>
      </c>
      <c r="Q9" s="77">
        <f t="shared" si="2"/>
        <v>3.2258064516129031E-2</v>
      </c>
      <c r="R9" s="78">
        <f t="shared" si="3"/>
        <v>0.90322580645161288</v>
      </c>
      <c r="S9" s="78">
        <f t="shared" si="4"/>
        <v>0.5161290322580645</v>
      </c>
      <c r="T9" s="78">
        <f t="shared" si="5"/>
        <v>0.32258064516129031</v>
      </c>
      <c r="U9" s="77">
        <f t="shared" si="6"/>
        <v>3.2258064516129031E-2</v>
      </c>
    </row>
    <row r="10" spans="2:25" x14ac:dyDescent="0.3">
      <c r="B10" s="176" t="s">
        <v>121</v>
      </c>
      <c r="C10" s="127">
        <v>23</v>
      </c>
      <c r="D10" s="127">
        <v>8</v>
      </c>
      <c r="E10" s="127">
        <v>5</v>
      </c>
      <c r="F10" s="127">
        <v>6</v>
      </c>
      <c r="G10" s="127">
        <v>0</v>
      </c>
      <c r="H10" s="127">
        <v>20</v>
      </c>
      <c r="I10" s="127">
        <v>19</v>
      </c>
      <c r="J10" s="127">
        <v>8</v>
      </c>
      <c r="K10" s="127">
        <v>0</v>
      </c>
      <c r="M10" s="26" t="s">
        <v>121</v>
      </c>
      <c r="N10" s="78">
        <f t="shared" si="7"/>
        <v>0.34782608695652173</v>
      </c>
      <c r="O10" s="78">
        <f t="shared" si="0"/>
        <v>0.21739130434782608</v>
      </c>
      <c r="P10" s="78">
        <f t="shared" si="1"/>
        <v>0.2608695652173913</v>
      </c>
      <c r="Q10" s="77">
        <f t="shared" si="2"/>
        <v>0</v>
      </c>
      <c r="R10" s="78">
        <f t="shared" si="3"/>
        <v>0.86956521739130432</v>
      </c>
      <c r="S10" s="78">
        <f t="shared" si="4"/>
        <v>0.82608695652173914</v>
      </c>
      <c r="T10" s="78">
        <f t="shared" si="5"/>
        <v>0.34782608695652173</v>
      </c>
      <c r="U10" s="77">
        <f t="shared" si="6"/>
        <v>0</v>
      </c>
    </row>
    <row r="11" spans="2:25" x14ac:dyDescent="0.3">
      <c r="B11" s="174" t="s">
        <v>1146</v>
      </c>
      <c r="C11" s="127">
        <v>6</v>
      </c>
      <c r="D11" s="127">
        <v>0</v>
      </c>
      <c r="E11" s="127">
        <v>0</v>
      </c>
      <c r="F11" s="127">
        <v>2</v>
      </c>
      <c r="G11" s="127">
        <v>0</v>
      </c>
      <c r="H11" s="127">
        <v>3</v>
      </c>
      <c r="I11" s="127">
        <v>3</v>
      </c>
      <c r="J11" s="127">
        <v>1</v>
      </c>
      <c r="K11" s="127">
        <v>0</v>
      </c>
      <c r="M11" s="26" t="s">
        <v>1146</v>
      </c>
      <c r="N11" s="77">
        <f t="shared" si="7"/>
        <v>0</v>
      </c>
      <c r="O11" s="77">
        <f t="shared" si="0"/>
        <v>0</v>
      </c>
      <c r="P11" s="77">
        <f t="shared" si="1"/>
        <v>0.33333333333333331</v>
      </c>
      <c r="Q11" s="77">
        <f t="shared" si="2"/>
        <v>0</v>
      </c>
      <c r="R11" s="77">
        <f t="shared" si="3"/>
        <v>0.5</v>
      </c>
      <c r="S11" s="77">
        <f t="shared" si="4"/>
        <v>0.5</v>
      </c>
      <c r="T11" s="77">
        <f t="shared" si="5"/>
        <v>0.16666666666666666</v>
      </c>
      <c r="U11" s="77">
        <f t="shared" si="6"/>
        <v>0</v>
      </c>
    </row>
    <row r="12" spans="2:25" x14ac:dyDescent="0.3">
      <c r="B12" s="43" t="s">
        <v>123</v>
      </c>
      <c r="C12" s="127">
        <v>121</v>
      </c>
      <c r="D12" s="127">
        <v>6</v>
      </c>
      <c r="E12" s="127">
        <v>4</v>
      </c>
      <c r="F12" s="127">
        <v>2</v>
      </c>
      <c r="G12" s="127">
        <v>0</v>
      </c>
      <c r="H12" s="127">
        <v>13</v>
      </c>
      <c r="I12" s="127">
        <v>12</v>
      </c>
      <c r="J12" s="127">
        <v>42</v>
      </c>
      <c r="K12" s="127">
        <v>1</v>
      </c>
      <c r="M12" s="80" t="s">
        <v>123</v>
      </c>
      <c r="N12" s="77">
        <f t="shared" si="7"/>
        <v>4.9586776859504134E-2</v>
      </c>
      <c r="O12" s="77">
        <f t="shared" si="0"/>
        <v>3.3057851239669422E-2</v>
      </c>
      <c r="P12" s="77">
        <f t="shared" si="1"/>
        <v>1.6528925619834711E-2</v>
      </c>
      <c r="Q12" s="77">
        <f t="shared" si="2"/>
        <v>0</v>
      </c>
      <c r="R12" s="77">
        <f t="shared" si="3"/>
        <v>0.10743801652892562</v>
      </c>
      <c r="S12" s="77">
        <f t="shared" si="4"/>
        <v>9.9173553719008267E-2</v>
      </c>
      <c r="T12" s="77">
        <f t="shared" si="5"/>
        <v>0.34710743801652894</v>
      </c>
      <c r="U12" s="77">
        <f t="shared" si="6"/>
        <v>8.2644628099173556E-3</v>
      </c>
    </row>
    <row r="13" spans="2:25" x14ac:dyDescent="0.3">
      <c r="B13" s="174" t="s">
        <v>1476</v>
      </c>
      <c r="C13" s="127">
        <v>103</v>
      </c>
      <c r="D13" s="127">
        <v>6</v>
      </c>
      <c r="E13" s="127">
        <v>4</v>
      </c>
      <c r="F13" s="127">
        <v>2</v>
      </c>
      <c r="G13" s="127">
        <v>0</v>
      </c>
      <c r="H13" s="127">
        <v>11</v>
      </c>
      <c r="I13" s="127">
        <v>12</v>
      </c>
      <c r="J13" s="127">
        <v>38</v>
      </c>
      <c r="K13" s="127">
        <v>1</v>
      </c>
      <c r="M13" s="26" t="s">
        <v>1476</v>
      </c>
      <c r="N13" s="77">
        <f t="shared" si="7"/>
        <v>5.8252427184466021E-2</v>
      </c>
      <c r="O13" s="77">
        <f t="shared" si="0"/>
        <v>3.8834951456310676E-2</v>
      </c>
      <c r="P13" s="77">
        <f t="shared" si="1"/>
        <v>1.9417475728155338E-2</v>
      </c>
      <c r="Q13" s="77">
        <f t="shared" si="2"/>
        <v>0</v>
      </c>
      <c r="R13" s="77">
        <f t="shared" si="3"/>
        <v>0.10679611650485436</v>
      </c>
      <c r="S13" s="77">
        <f t="shared" si="4"/>
        <v>0.11650485436893204</v>
      </c>
      <c r="T13" s="77">
        <f t="shared" si="5"/>
        <v>0.36893203883495146</v>
      </c>
      <c r="U13" s="77">
        <f t="shared" si="6"/>
        <v>9.7087378640776691E-3</v>
      </c>
    </row>
    <row r="14" spans="2:25" x14ac:dyDescent="0.3">
      <c r="B14" s="176" t="s">
        <v>124</v>
      </c>
      <c r="C14" s="127">
        <v>10</v>
      </c>
      <c r="D14" s="127">
        <v>0</v>
      </c>
      <c r="E14" s="127">
        <v>0</v>
      </c>
      <c r="F14" s="127">
        <v>0</v>
      </c>
      <c r="G14" s="127">
        <v>0</v>
      </c>
      <c r="H14" s="127">
        <v>2</v>
      </c>
      <c r="I14" s="127">
        <v>0</v>
      </c>
      <c r="J14" s="127">
        <v>2</v>
      </c>
      <c r="K14" s="127">
        <v>0</v>
      </c>
      <c r="M14" s="26" t="s">
        <v>124</v>
      </c>
      <c r="N14" s="77">
        <f t="shared" si="7"/>
        <v>0</v>
      </c>
      <c r="O14" s="77">
        <f t="shared" si="0"/>
        <v>0</v>
      </c>
      <c r="P14" s="77">
        <f t="shared" si="1"/>
        <v>0</v>
      </c>
      <c r="Q14" s="77">
        <f t="shared" si="2"/>
        <v>0</v>
      </c>
      <c r="R14" s="77">
        <f t="shared" si="3"/>
        <v>0.2</v>
      </c>
      <c r="S14" s="77">
        <f t="shared" si="4"/>
        <v>0</v>
      </c>
      <c r="T14" s="78">
        <f t="shared" si="5"/>
        <v>0.2</v>
      </c>
      <c r="U14" s="77">
        <f t="shared" si="6"/>
        <v>0</v>
      </c>
    </row>
    <row r="15" spans="2:25" x14ac:dyDescent="0.3">
      <c r="B15" s="174" t="s">
        <v>1381</v>
      </c>
      <c r="C15" s="127">
        <v>8</v>
      </c>
      <c r="D15" s="127">
        <v>0</v>
      </c>
      <c r="E15" s="127">
        <v>0</v>
      </c>
      <c r="F15" s="127">
        <v>0</v>
      </c>
      <c r="G15" s="127">
        <v>0</v>
      </c>
      <c r="H15" s="127">
        <v>0</v>
      </c>
      <c r="I15" s="127">
        <v>0</v>
      </c>
      <c r="J15" s="127">
        <v>2</v>
      </c>
      <c r="K15" s="127">
        <v>0</v>
      </c>
      <c r="M15" s="26" t="s">
        <v>1381</v>
      </c>
      <c r="N15" s="77">
        <f t="shared" si="7"/>
        <v>0</v>
      </c>
      <c r="O15" s="77">
        <f t="shared" si="0"/>
        <v>0</v>
      </c>
      <c r="P15" s="77">
        <f t="shared" si="1"/>
        <v>0</v>
      </c>
      <c r="Q15" s="77">
        <f t="shared" si="2"/>
        <v>0</v>
      </c>
      <c r="R15" s="77">
        <f t="shared" si="3"/>
        <v>0</v>
      </c>
      <c r="S15" s="77">
        <f t="shared" si="4"/>
        <v>0</v>
      </c>
      <c r="T15" s="77">
        <f t="shared" si="5"/>
        <v>0.25</v>
      </c>
      <c r="U15" s="77">
        <f t="shared" si="6"/>
        <v>0</v>
      </c>
    </row>
    <row r="16" spans="2:25" x14ac:dyDescent="0.3">
      <c r="B16" s="43" t="s">
        <v>142</v>
      </c>
      <c r="C16" s="127">
        <v>85</v>
      </c>
      <c r="D16" s="127">
        <v>0</v>
      </c>
      <c r="E16" s="127">
        <v>0</v>
      </c>
      <c r="F16" s="127">
        <v>3</v>
      </c>
      <c r="G16" s="127">
        <v>4</v>
      </c>
      <c r="H16" s="127">
        <v>1</v>
      </c>
      <c r="I16" s="127">
        <v>7</v>
      </c>
      <c r="J16" s="127">
        <v>31</v>
      </c>
      <c r="K16" s="127">
        <v>0</v>
      </c>
      <c r="M16" s="80" t="s">
        <v>142</v>
      </c>
      <c r="N16" s="77">
        <f t="shared" si="7"/>
        <v>0</v>
      </c>
      <c r="O16" s="77">
        <f t="shared" si="0"/>
        <v>0</v>
      </c>
      <c r="P16" s="77">
        <f t="shared" si="1"/>
        <v>3.5294117647058823E-2</v>
      </c>
      <c r="Q16" s="77">
        <f t="shared" si="2"/>
        <v>4.7058823529411764E-2</v>
      </c>
      <c r="R16" s="77">
        <f t="shared" si="3"/>
        <v>1.1764705882352941E-2</v>
      </c>
      <c r="S16" s="77">
        <f t="shared" si="4"/>
        <v>8.2352941176470587E-2</v>
      </c>
      <c r="T16" s="77">
        <f t="shared" si="5"/>
        <v>0.36470588235294116</v>
      </c>
      <c r="U16" s="77">
        <f t="shared" si="6"/>
        <v>0</v>
      </c>
    </row>
    <row r="17" spans="2:21" x14ac:dyDescent="0.3">
      <c r="B17" s="176" t="s">
        <v>143</v>
      </c>
      <c r="C17" s="127">
        <v>55</v>
      </c>
      <c r="D17" s="127">
        <v>0</v>
      </c>
      <c r="E17" s="127">
        <v>0</v>
      </c>
      <c r="F17" s="127">
        <v>2</v>
      </c>
      <c r="G17" s="127">
        <v>3</v>
      </c>
      <c r="H17" s="127">
        <v>0</v>
      </c>
      <c r="I17" s="127">
        <v>4</v>
      </c>
      <c r="J17" s="127">
        <v>23</v>
      </c>
      <c r="K17" s="127">
        <v>0</v>
      </c>
      <c r="M17" s="26" t="s">
        <v>143</v>
      </c>
      <c r="N17" s="77">
        <f t="shared" si="7"/>
        <v>0</v>
      </c>
      <c r="O17" s="77">
        <f t="shared" si="0"/>
        <v>0</v>
      </c>
      <c r="P17" s="77">
        <f t="shared" si="1"/>
        <v>3.6363636363636362E-2</v>
      </c>
      <c r="Q17" s="77">
        <f t="shared" si="2"/>
        <v>5.4545454545454543E-2</v>
      </c>
      <c r="R17" s="77">
        <f t="shared" si="3"/>
        <v>0</v>
      </c>
      <c r="S17" s="77">
        <f t="shared" si="4"/>
        <v>7.2727272727272724E-2</v>
      </c>
      <c r="T17" s="77">
        <f t="shared" si="5"/>
        <v>0.41818181818181815</v>
      </c>
      <c r="U17" s="77">
        <f t="shared" si="6"/>
        <v>0</v>
      </c>
    </row>
    <row r="18" spans="2:21" x14ac:dyDescent="0.3">
      <c r="B18" s="176" t="s">
        <v>144</v>
      </c>
      <c r="C18" s="127">
        <v>11</v>
      </c>
      <c r="D18" s="127">
        <v>0</v>
      </c>
      <c r="E18" s="127">
        <v>0</v>
      </c>
      <c r="F18" s="127">
        <v>1</v>
      </c>
      <c r="G18" s="127">
        <v>0</v>
      </c>
      <c r="H18" s="127">
        <v>0</v>
      </c>
      <c r="I18" s="127">
        <v>3</v>
      </c>
      <c r="J18" s="127">
        <v>6</v>
      </c>
      <c r="K18" s="127">
        <v>0</v>
      </c>
      <c r="M18" s="26" t="s">
        <v>144</v>
      </c>
      <c r="N18" s="77">
        <f t="shared" si="7"/>
        <v>0</v>
      </c>
      <c r="O18" s="77">
        <f t="shared" si="0"/>
        <v>0</v>
      </c>
      <c r="P18" s="77">
        <f t="shared" si="1"/>
        <v>9.0909090909090912E-2</v>
      </c>
      <c r="Q18" s="77">
        <f t="shared" si="2"/>
        <v>0</v>
      </c>
      <c r="R18" s="77">
        <f t="shared" si="3"/>
        <v>0</v>
      </c>
      <c r="S18" s="77">
        <f t="shared" si="4"/>
        <v>0.27272727272727271</v>
      </c>
      <c r="T18" s="77">
        <f t="shared" si="5"/>
        <v>0.54545454545454541</v>
      </c>
      <c r="U18" s="77">
        <f t="shared" si="6"/>
        <v>0</v>
      </c>
    </row>
    <row r="19" spans="2:21" x14ac:dyDescent="0.3">
      <c r="B19" s="176" t="s">
        <v>645</v>
      </c>
      <c r="C19" s="127">
        <v>17</v>
      </c>
      <c r="D19" s="127">
        <v>0</v>
      </c>
      <c r="E19" s="127">
        <v>0</v>
      </c>
      <c r="F19" s="127">
        <v>0</v>
      </c>
      <c r="G19" s="127">
        <v>1</v>
      </c>
      <c r="H19" s="127">
        <v>0</v>
      </c>
      <c r="I19" s="127">
        <v>0</v>
      </c>
      <c r="J19" s="127">
        <v>2</v>
      </c>
      <c r="K19" s="127">
        <v>0</v>
      </c>
      <c r="M19" s="26" t="s">
        <v>645</v>
      </c>
      <c r="N19" s="77">
        <f t="shared" si="7"/>
        <v>0</v>
      </c>
      <c r="O19" s="77">
        <f t="shared" si="0"/>
        <v>0</v>
      </c>
      <c r="P19" s="77">
        <f t="shared" si="1"/>
        <v>0</v>
      </c>
      <c r="Q19" s="77">
        <f t="shared" si="2"/>
        <v>5.8823529411764705E-2</v>
      </c>
      <c r="R19" s="77">
        <f t="shared" si="3"/>
        <v>0</v>
      </c>
      <c r="S19" s="77">
        <f t="shared" si="4"/>
        <v>0</v>
      </c>
      <c r="T19" s="78">
        <f t="shared" si="5"/>
        <v>0.11764705882352941</v>
      </c>
      <c r="U19" s="77">
        <f t="shared" si="6"/>
        <v>0</v>
      </c>
    </row>
    <row r="20" spans="2:21" x14ac:dyDescent="0.3">
      <c r="B20" s="174" t="s">
        <v>1608</v>
      </c>
      <c r="C20" s="127">
        <v>2</v>
      </c>
      <c r="D20" s="127">
        <v>0</v>
      </c>
      <c r="E20" s="127">
        <v>0</v>
      </c>
      <c r="F20" s="127">
        <v>0</v>
      </c>
      <c r="G20" s="127">
        <v>0</v>
      </c>
      <c r="H20" s="127">
        <v>1</v>
      </c>
      <c r="I20" s="127">
        <v>0</v>
      </c>
      <c r="J20" s="127">
        <v>0</v>
      </c>
      <c r="K20" s="127">
        <v>0</v>
      </c>
      <c r="M20" s="26" t="s">
        <v>1608</v>
      </c>
      <c r="N20" s="77">
        <f t="shared" si="7"/>
        <v>0</v>
      </c>
      <c r="O20" s="77">
        <f t="shared" si="0"/>
        <v>0</v>
      </c>
      <c r="P20" s="77">
        <f t="shared" si="1"/>
        <v>0</v>
      </c>
      <c r="Q20" s="77">
        <f t="shared" si="2"/>
        <v>0</v>
      </c>
      <c r="R20" s="77">
        <f t="shared" si="3"/>
        <v>0.5</v>
      </c>
      <c r="S20" s="77">
        <f t="shared" si="4"/>
        <v>0</v>
      </c>
      <c r="T20" s="78">
        <f t="shared" si="5"/>
        <v>0</v>
      </c>
      <c r="U20" s="77">
        <f t="shared" si="6"/>
        <v>0</v>
      </c>
    </row>
    <row r="21" spans="2:21" x14ac:dyDescent="0.3">
      <c r="B21" s="175" t="s">
        <v>57</v>
      </c>
      <c r="C21" s="127">
        <v>363</v>
      </c>
      <c r="D21" s="127">
        <v>59</v>
      </c>
      <c r="E21" s="127">
        <v>44</v>
      </c>
      <c r="F21" s="127">
        <v>43</v>
      </c>
      <c r="G21" s="127">
        <v>5</v>
      </c>
      <c r="H21" s="127">
        <v>143</v>
      </c>
      <c r="I21" s="127">
        <v>127</v>
      </c>
      <c r="J21" s="127">
        <v>110</v>
      </c>
      <c r="K21" s="127">
        <v>2</v>
      </c>
      <c r="M21" s="80" t="s">
        <v>289</v>
      </c>
      <c r="N21" s="77">
        <f t="shared" si="7"/>
        <v>0.16253443526170799</v>
      </c>
      <c r="O21" s="77">
        <f t="shared" si="0"/>
        <v>0.12121212121212122</v>
      </c>
      <c r="P21" s="77">
        <f t="shared" si="1"/>
        <v>0.1184573002754821</v>
      </c>
      <c r="Q21" s="77">
        <f t="shared" si="2"/>
        <v>1.3774104683195593E-2</v>
      </c>
      <c r="R21" s="77">
        <f t="shared" si="3"/>
        <v>0.39393939393939392</v>
      </c>
      <c r="S21" s="77">
        <f>+IF(I21=0,0,I21/$C21)</f>
        <v>0.34986225895316803</v>
      </c>
      <c r="T21" s="77">
        <f t="shared" si="5"/>
        <v>0.30303030303030304</v>
      </c>
      <c r="U21" s="77">
        <f t="shared" si="6"/>
        <v>5.5096418732782371E-3</v>
      </c>
    </row>
    <row r="22" spans="2:21" ht="15.6" x14ac:dyDescent="0.3">
      <c r="B22"/>
      <c r="C22"/>
      <c r="D22"/>
      <c r="E22"/>
      <c r="F22"/>
      <c r="G22"/>
      <c r="H22"/>
      <c r="I22"/>
      <c r="J22"/>
      <c r="K22"/>
      <c r="N22" s="26"/>
      <c r="O22" s="26"/>
      <c r="P22" s="26"/>
      <c r="Q22" s="26"/>
      <c r="R22" s="26"/>
      <c r="S22" s="26"/>
      <c r="T22" s="26"/>
      <c r="U22" s="26"/>
    </row>
    <row r="23" spans="2:21" x14ac:dyDescent="0.3">
      <c r="N23" s="26"/>
      <c r="O23" s="26"/>
      <c r="P23" s="26"/>
      <c r="Q23" s="26"/>
      <c r="R23" s="26"/>
      <c r="S23" s="26"/>
      <c r="T23" s="26"/>
      <c r="U23" s="26"/>
    </row>
    <row r="24" spans="2:21" x14ac:dyDescent="0.3">
      <c r="N24" s="77"/>
      <c r="O24" s="77"/>
      <c r="P24" s="77"/>
      <c r="Q24" s="77"/>
      <c r="R24" s="77"/>
      <c r="S24" s="77"/>
      <c r="T24" s="77"/>
      <c r="U24" s="77"/>
    </row>
    <row r="25" spans="2:21" x14ac:dyDescent="0.3">
      <c r="N25" s="77"/>
      <c r="O25" s="77"/>
      <c r="P25" s="77"/>
      <c r="Q25" s="77"/>
      <c r="R25" s="77"/>
      <c r="S25" s="77"/>
      <c r="T25" s="77"/>
      <c r="U25" s="77"/>
    </row>
    <row r="26" spans="2:21" x14ac:dyDescent="0.3">
      <c r="M26" s="76" t="s">
        <v>1194</v>
      </c>
      <c r="N26" s="77"/>
      <c r="O26" s="77"/>
      <c r="P26" s="77"/>
      <c r="Q26" s="77"/>
      <c r="R26" s="77"/>
      <c r="S26" s="77"/>
      <c r="T26" s="77"/>
      <c r="U26" s="77"/>
    </row>
    <row r="27" spans="2:21" x14ac:dyDescent="0.3">
      <c r="M27" s="26" t="s">
        <v>1185</v>
      </c>
      <c r="N27" s="77">
        <f>+R21</f>
        <v>0.39393939393939392</v>
      </c>
      <c r="O27" s="77">
        <v>0.39393939393939392</v>
      </c>
      <c r="P27" s="77"/>
      <c r="Q27" s="77"/>
      <c r="R27" s="77"/>
      <c r="S27" s="77"/>
      <c r="T27" s="77"/>
      <c r="U27" s="77"/>
    </row>
    <row r="28" spans="2:21" x14ac:dyDescent="0.3">
      <c r="M28" s="26" t="s">
        <v>1186</v>
      </c>
      <c r="N28" s="77">
        <f>+S21</f>
        <v>0.34986225895316803</v>
      </c>
      <c r="O28" s="77">
        <v>0.34986225895316803</v>
      </c>
      <c r="P28" s="77"/>
      <c r="Q28" s="77"/>
      <c r="R28" s="77"/>
      <c r="S28" s="77"/>
      <c r="T28" s="77"/>
      <c r="U28" s="77"/>
    </row>
    <row r="29" spans="2:21" x14ac:dyDescent="0.3">
      <c r="M29" s="26" t="s">
        <v>1187</v>
      </c>
      <c r="N29" s="77">
        <f>+T21</f>
        <v>0.30303030303030304</v>
      </c>
      <c r="O29" s="77">
        <v>0.30303030303030304</v>
      </c>
      <c r="P29" s="77"/>
      <c r="Q29" s="77"/>
      <c r="R29" s="77"/>
      <c r="S29" s="77"/>
      <c r="T29" s="77"/>
      <c r="U29" s="77"/>
    </row>
    <row r="30" spans="2:21" x14ac:dyDescent="0.3">
      <c r="M30" s="26" t="s">
        <v>1183</v>
      </c>
      <c r="N30" s="77">
        <f>+N21</f>
        <v>0.16253443526170799</v>
      </c>
      <c r="O30" s="77">
        <v>0.16253443526170799</v>
      </c>
      <c r="P30" s="77"/>
      <c r="Q30" s="77"/>
      <c r="R30" s="77"/>
      <c r="S30" s="77"/>
      <c r="T30" s="77"/>
      <c r="U30" s="77"/>
    </row>
    <row r="31" spans="2:21" x14ac:dyDescent="0.3">
      <c r="M31" s="26" t="s">
        <v>1184</v>
      </c>
      <c r="N31" s="77">
        <f>+P21</f>
        <v>0.1184573002754821</v>
      </c>
      <c r="O31" s="77">
        <v>0.1184573002754821</v>
      </c>
      <c r="P31" s="77"/>
      <c r="Q31" s="77"/>
      <c r="R31" s="77"/>
      <c r="S31" s="77"/>
      <c r="T31" s="77"/>
      <c r="U31" s="77"/>
    </row>
    <row r="32" spans="2:21" x14ac:dyDescent="0.3">
      <c r="M32" s="26" t="s">
        <v>856</v>
      </c>
      <c r="N32" s="77">
        <f>+O21</f>
        <v>0.12121212121212122</v>
      </c>
      <c r="O32" s="77">
        <v>0.12121212121212122</v>
      </c>
      <c r="P32" s="77"/>
      <c r="Q32" s="77"/>
      <c r="R32" s="77"/>
      <c r="S32" s="77"/>
      <c r="T32" s="77"/>
      <c r="U32" s="77"/>
    </row>
    <row r="33" spans="13:21" x14ac:dyDescent="0.3">
      <c r="M33" s="26" t="s">
        <v>857</v>
      </c>
      <c r="N33" s="77">
        <f>+Q21</f>
        <v>1.3774104683195593E-2</v>
      </c>
      <c r="O33" s="77">
        <v>1.3774104683195593E-2</v>
      </c>
      <c r="P33" s="77"/>
      <c r="Q33" s="77"/>
      <c r="R33" s="77"/>
      <c r="S33" s="77"/>
      <c r="T33" s="77"/>
      <c r="U33" s="77"/>
    </row>
    <row r="34" spans="13:21" x14ac:dyDescent="0.3">
      <c r="M34" s="26" t="s">
        <v>1188</v>
      </c>
      <c r="N34" s="77">
        <f>+U21</f>
        <v>5.5096418732782371E-3</v>
      </c>
      <c r="O34" s="77">
        <v>5.5096418732782371E-3</v>
      </c>
      <c r="P34" s="77"/>
      <c r="Q34" s="77"/>
      <c r="R34" s="77"/>
      <c r="S34" s="77"/>
      <c r="T34" s="77"/>
      <c r="U34" s="77"/>
    </row>
    <row r="35" spans="13:21" x14ac:dyDescent="0.3">
      <c r="N35" s="77"/>
      <c r="O35" s="77"/>
      <c r="P35" s="77"/>
      <c r="Q35" s="77"/>
      <c r="R35" s="77"/>
      <c r="S35" s="77"/>
      <c r="T35" s="77"/>
      <c r="U35" s="77"/>
    </row>
    <row r="36" spans="13:21" x14ac:dyDescent="0.3">
      <c r="N36" s="77"/>
      <c r="O36" s="77"/>
      <c r="P36" s="77"/>
      <c r="Q36" s="77"/>
      <c r="R36" s="77"/>
      <c r="S36" s="77"/>
      <c r="T36" s="77"/>
      <c r="U36" s="77"/>
    </row>
    <row r="37" spans="13:21" x14ac:dyDescent="0.3">
      <c r="N37" s="77"/>
      <c r="O37" s="77"/>
      <c r="P37" s="77"/>
      <c r="Q37" s="77"/>
      <c r="R37" s="77"/>
      <c r="S37" s="77"/>
      <c r="T37" s="77"/>
      <c r="U37" s="77"/>
    </row>
    <row r="38" spans="13:21" x14ac:dyDescent="0.3">
      <c r="N38" s="77"/>
      <c r="O38" s="77"/>
      <c r="P38" s="77"/>
      <c r="Q38" s="77"/>
      <c r="R38" s="77"/>
      <c r="S38" s="77"/>
      <c r="T38" s="77"/>
      <c r="U38" s="77"/>
    </row>
    <row r="39" spans="13:21" ht="27.6" x14ac:dyDescent="0.3">
      <c r="M39" s="30"/>
      <c r="N39" s="79" t="s">
        <v>1183</v>
      </c>
      <c r="O39" s="79" t="s">
        <v>856</v>
      </c>
      <c r="P39" s="79" t="s">
        <v>1184</v>
      </c>
      <c r="Q39" s="79" t="s">
        <v>857</v>
      </c>
      <c r="R39" s="79" t="s">
        <v>1185</v>
      </c>
      <c r="S39" s="79" t="s">
        <v>1394</v>
      </c>
      <c r="T39" s="79" t="s">
        <v>1187</v>
      </c>
      <c r="U39" s="79" t="s">
        <v>1188</v>
      </c>
    </row>
    <row r="40" spans="13:21" x14ac:dyDescent="0.3">
      <c r="M40" s="80" t="s">
        <v>1170</v>
      </c>
      <c r="N40" s="77">
        <v>0.33757961783439489</v>
      </c>
      <c r="O40" s="78">
        <v>0.25477707006369427</v>
      </c>
      <c r="P40" s="78">
        <v>0.24203821656050956</v>
      </c>
      <c r="Q40" s="77">
        <v>6.369426751592357E-3</v>
      </c>
      <c r="R40" s="78">
        <v>0.82165605095541405</v>
      </c>
      <c r="S40" s="78">
        <v>0.68789808917197448</v>
      </c>
      <c r="T40" s="77">
        <v>0.2356687898089172</v>
      </c>
      <c r="U40" s="77">
        <v>6.369426751592357E-3</v>
      </c>
    </row>
    <row r="41" spans="13:21" x14ac:dyDescent="0.3">
      <c r="M41" s="26" t="s">
        <v>1279</v>
      </c>
      <c r="N41" s="77">
        <v>0.17808219178082191</v>
      </c>
      <c r="O41" s="78">
        <v>0.39726027397260272</v>
      </c>
      <c r="P41" s="78">
        <v>0.32876712328767121</v>
      </c>
      <c r="Q41" s="77">
        <v>0</v>
      </c>
      <c r="R41" s="78">
        <v>0.75342465753424659</v>
      </c>
      <c r="S41" s="78">
        <v>0.72602739726027399</v>
      </c>
      <c r="T41" s="77">
        <v>0.24657534246575341</v>
      </c>
      <c r="U41" s="77">
        <v>0</v>
      </c>
    </row>
    <row r="42" spans="13:21" x14ac:dyDescent="0.3">
      <c r="M42" s="26" t="s">
        <v>1276</v>
      </c>
      <c r="N42" s="77">
        <v>4.1666666666666664E-2</v>
      </c>
      <c r="O42" s="78">
        <v>0.125</v>
      </c>
      <c r="P42" s="78">
        <v>0.16666666666666666</v>
      </c>
      <c r="Q42" s="77">
        <v>0</v>
      </c>
      <c r="R42" s="78">
        <v>0.95833333333333337</v>
      </c>
      <c r="S42" s="78">
        <v>0.70833333333333337</v>
      </c>
      <c r="T42" s="77">
        <v>0</v>
      </c>
      <c r="U42" s="77">
        <v>0</v>
      </c>
    </row>
    <row r="43" spans="13:21" x14ac:dyDescent="0.3">
      <c r="M43" s="26" t="s">
        <v>1278</v>
      </c>
      <c r="N43" s="78">
        <v>1</v>
      </c>
      <c r="O43" s="77">
        <v>9.6774193548387094E-2</v>
      </c>
      <c r="P43" s="77">
        <v>6.4516129032258063E-2</v>
      </c>
      <c r="Q43" s="77">
        <v>3.2258064516129031E-2</v>
      </c>
      <c r="R43" s="78">
        <v>0.90322580645161288</v>
      </c>
      <c r="S43" s="78">
        <v>0.5161290322580645</v>
      </c>
      <c r="T43" s="78">
        <v>0.32258064516129031</v>
      </c>
      <c r="U43" s="77">
        <v>3.2258064516129031E-2</v>
      </c>
    </row>
    <row r="44" spans="13:21" x14ac:dyDescent="0.3">
      <c r="M44" s="26" t="s">
        <v>1277</v>
      </c>
      <c r="N44" s="78">
        <v>0.34782608695652173</v>
      </c>
      <c r="O44" s="78">
        <v>0.21739130434782608</v>
      </c>
      <c r="P44" s="78">
        <v>0.2608695652173913</v>
      </c>
      <c r="Q44" s="77">
        <v>0</v>
      </c>
      <c r="R44" s="78">
        <v>0.86956521739130432</v>
      </c>
      <c r="S44" s="78">
        <v>0.82608695652173914</v>
      </c>
      <c r="T44" s="78">
        <v>0.34782608695652173</v>
      </c>
      <c r="U44" s="77">
        <v>0</v>
      </c>
    </row>
    <row r="45" spans="13:21" x14ac:dyDescent="0.3">
      <c r="M45" s="26" t="s">
        <v>1297</v>
      </c>
      <c r="N45" s="77">
        <v>0</v>
      </c>
      <c r="O45" s="77">
        <v>0</v>
      </c>
      <c r="P45" s="77">
        <v>0.33333333333333331</v>
      </c>
      <c r="Q45" s="77">
        <v>0</v>
      </c>
      <c r="R45" s="77">
        <v>0.5</v>
      </c>
      <c r="S45" s="77">
        <v>0.5</v>
      </c>
      <c r="T45" s="77">
        <v>0.16666666666666666</v>
      </c>
      <c r="U45" s="77">
        <v>0</v>
      </c>
    </row>
    <row r="46" spans="13:21" x14ac:dyDescent="0.3">
      <c r="M46" s="80" t="s">
        <v>1171</v>
      </c>
      <c r="N46" s="77">
        <v>4.9586776859504134E-2</v>
      </c>
      <c r="O46" s="77">
        <v>3.3057851239669422E-2</v>
      </c>
      <c r="P46" s="77">
        <v>1.6528925619834711E-2</v>
      </c>
      <c r="Q46" s="77">
        <v>0</v>
      </c>
      <c r="R46" s="77">
        <v>0.10743801652892562</v>
      </c>
      <c r="S46" s="77">
        <v>9.9173553719008267E-2</v>
      </c>
      <c r="T46" s="77">
        <v>0.34710743801652894</v>
      </c>
      <c r="U46" s="77">
        <v>8.2644628099173556E-3</v>
      </c>
    </row>
    <row r="47" spans="13:21" x14ac:dyDescent="0.3">
      <c r="M47" s="26" t="s">
        <v>1280</v>
      </c>
      <c r="N47" s="77">
        <v>5.8252427184466021E-2</v>
      </c>
      <c r="O47" s="77">
        <v>3.8834951456310676E-2</v>
      </c>
      <c r="P47" s="77">
        <v>1.9417475728155338E-2</v>
      </c>
      <c r="Q47" s="77">
        <v>0</v>
      </c>
      <c r="R47" s="77">
        <v>0.10679611650485436</v>
      </c>
      <c r="S47" s="77">
        <v>0.11650485436893204</v>
      </c>
      <c r="T47" s="77">
        <v>0.36893203883495146</v>
      </c>
      <c r="U47" s="77">
        <v>9.7087378640776691E-3</v>
      </c>
    </row>
    <row r="48" spans="13:21" x14ac:dyDescent="0.3">
      <c r="M48" s="26" t="s">
        <v>1281</v>
      </c>
      <c r="N48" s="77">
        <v>0</v>
      </c>
      <c r="O48" s="77">
        <v>0</v>
      </c>
      <c r="P48" s="77">
        <v>0</v>
      </c>
      <c r="Q48" s="77">
        <v>0</v>
      </c>
      <c r="R48" s="77">
        <v>0.2</v>
      </c>
      <c r="S48" s="77">
        <v>0</v>
      </c>
      <c r="T48" s="78">
        <v>0.2</v>
      </c>
      <c r="U48" s="77">
        <v>0</v>
      </c>
    </row>
    <row r="49" spans="13:21" x14ac:dyDescent="0.3">
      <c r="M49" s="26" t="s">
        <v>1384</v>
      </c>
      <c r="N49" s="77">
        <v>0</v>
      </c>
      <c r="O49" s="77">
        <v>0</v>
      </c>
      <c r="P49" s="77">
        <v>0</v>
      </c>
      <c r="Q49" s="77">
        <v>0</v>
      </c>
      <c r="R49" s="77">
        <v>0</v>
      </c>
      <c r="S49" s="77">
        <v>0</v>
      </c>
      <c r="T49" s="77">
        <v>0.25</v>
      </c>
      <c r="U49" s="77">
        <v>0</v>
      </c>
    </row>
    <row r="50" spans="13:21" x14ac:dyDescent="0.3">
      <c r="M50" s="80" t="s">
        <v>1172</v>
      </c>
      <c r="N50" s="77">
        <v>0</v>
      </c>
      <c r="O50" s="77">
        <v>0</v>
      </c>
      <c r="P50" s="77">
        <v>3.614457831325301E-2</v>
      </c>
      <c r="Q50" s="77">
        <v>4.8192771084337352E-2</v>
      </c>
      <c r="R50" s="77">
        <v>1.2048192771084338E-2</v>
      </c>
      <c r="S50" s="77">
        <v>8.4337349397590355E-2</v>
      </c>
      <c r="T50" s="77">
        <v>0.37349397590361444</v>
      </c>
      <c r="U50" s="77">
        <v>0</v>
      </c>
    </row>
    <row r="51" spans="13:21" x14ac:dyDescent="0.3">
      <c r="M51" s="26" t="s">
        <v>1282</v>
      </c>
      <c r="N51" s="77">
        <v>0</v>
      </c>
      <c r="O51" s="77">
        <v>0</v>
      </c>
      <c r="P51" s="77">
        <v>3.7037037037037035E-2</v>
      </c>
      <c r="Q51" s="77">
        <v>5.5555555555555552E-2</v>
      </c>
      <c r="R51" s="77">
        <v>0</v>
      </c>
      <c r="S51" s="77">
        <v>7.407407407407407E-2</v>
      </c>
      <c r="T51" s="77">
        <v>0.42592592592592593</v>
      </c>
      <c r="U51" s="77">
        <v>0</v>
      </c>
    </row>
    <row r="52" spans="13:21" x14ac:dyDescent="0.3">
      <c r="M52" s="26" t="s">
        <v>1283</v>
      </c>
      <c r="N52" s="77">
        <v>0</v>
      </c>
      <c r="O52" s="77">
        <v>0</v>
      </c>
      <c r="P52" s="77">
        <v>9.0909090909090912E-2</v>
      </c>
      <c r="Q52" s="77">
        <v>0</v>
      </c>
      <c r="R52" s="77">
        <v>0</v>
      </c>
      <c r="S52" s="77">
        <v>0.27272727272727271</v>
      </c>
      <c r="T52" s="77">
        <v>0.54545454545454541</v>
      </c>
      <c r="U52" s="77">
        <v>0</v>
      </c>
    </row>
    <row r="53" spans="13:21" x14ac:dyDescent="0.3">
      <c r="M53" s="26" t="s">
        <v>1284</v>
      </c>
      <c r="N53" s="77">
        <v>0</v>
      </c>
      <c r="O53" s="77">
        <v>0</v>
      </c>
      <c r="P53" s="77">
        <v>0</v>
      </c>
      <c r="Q53" s="77">
        <v>6.25E-2</v>
      </c>
      <c r="R53" s="77">
        <v>0</v>
      </c>
      <c r="S53" s="77">
        <v>0</v>
      </c>
      <c r="T53" s="78">
        <v>0.125</v>
      </c>
      <c r="U53" s="77">
        <v>0</v>
      </c>
    </row>
    <row r="54" spans="13:21" x14ac:dyDescent="0.3">
      <c r="M54" s="26" t="s">
        <v>1299</v>
      </c>
      <c r="N54" s="77">
        <v>0</v>
      </c>
      <c r="O54" s="77">
        <v>0</v>
      </c>
      <c r="P54" s="77">
        <v>0</v>
      </c>
      <c r="Q54" s="77">
        <v>0</v>
      </c>
      <c r="R54" s="77">
        <v>0.5</v>
      </c>
      <c r="S54" s="77">
        <v>0</v>
      </c>
      <c r="T54" s="78">
        <v>0</v>
      </c>
      <c r="U54" s="77">
        <v>0</v>
      </c>
    </row>
    <row r="55" spans="13:21" x14ac:dyDescent="0.3">
      <c r="M55" s="80" t="s">
        <v>289</v>
      </c>
      <c r="N55" s="77">
        <v>0.16343490304709141</v>
      </c>
      <c r="O55" s="77">
        <v>0.12188365650969529</v>
      </c>
      <c r="P55" s="77">
        <v>0.11911357340720222</v>
      </c>
      <c r="Q55" s="77">
        <v>1.3850415512465374E-2</v>
      </c>
      <c r="R55" s="77">
        <v>0.39612188365650969</v>
      </c>
      <c r="S55" s="77">
        <v>0.35180055401662053</v>
      </c>
      <c r="T55" s="77">
        <v>0.3047091412742382</v>
      </c>
      <c r="U55" s="77">
        <v>5.5401662049861496E-3</v>
      </c>
    </row>
    <row r="56" spans="13:21" x14ac:dyDescent="0.3">
      <c r="N56" s="77"/>
      <c r="O56" s="77"/>
      <c r="P56" s="77"/>
      <c r="Q56" s="77"/>
      <c r="R56" s="77"/>
      <c r="S56" s="77"/>
      <c r="T56" s="77"/>
      <c r="U56" s="77"/>
    </row>
  </sheetData>
  <sortState xmlns:xlrd2="http://schemas.microsoft.com/office/spreadsheetml/2017/richdata2" ref="M27:N34">
    <sortCondition descending="1" ref="N27:N34"/>
  </sortState>
  <conditionalFormatting sqref="N7:U21">
    <cfRule type="colorScale" priority="11">
      <colorScale>
        <cfvo type="min"/>
        <cfvo type="max"/>
        <color rgb="FFFCFCFF"/>
        <color rgb="FF63BE7B"/>
      </colorScale>
    </cfRule>
  </conditionalFormatting>
  <conditionalFormatting sqref="N6:U6">
    <cfRule type="colorScale" priority="10">
      <colorScale>
        <cfvo type="min"/>
        <cfvo type="max"/>
        <color rgb="FFFCFCFF"/>
        <color rgb="FF63BE7B"/>
      </colorScale>
    </cfRule>
  </conditionalFormatting>
  <conditionalFormatting sqref="N41:U55">
    <cfRule type="colorScale" priority="7">
      <colorScale>
        <cfvo type="min"/>
        <cfvo type="max"/>
        <color rgb="FFFCFCFF"/>
        <color rgb="FF63BE7B"/>
      </colorScale>
    </cfRule>
  </conditionalFormatting>
  <conditionalFormatting sqref="N40:U40">
    <cfRule type="colorScale" priority="6">
      <colorScale>
        <cfvo type="min"/>
        <cfvo type="max"/>
        <color rgb="FFFCFCFF"/>
        <color rgb="FF63BE7B"/>
      </colorScale>
    </cfRule>
  </conditionalFormatting>
  <conditionalFormatting sqref="N40:U55">
    <cfRule type="colorScale" priority="2">
      <colorScale>
        <cfvo type="min"/>
        <cfvo type="max"/>
        <color rgb="FFFCFCFF"/>
        <color rgb="FF63BE7B"/>
      </colorScale>
    </cfRule>
    <cfRule type="colorScale" priority="4">
      <colorScale>
        <cfvo type="min"/>
        <cfvo type="max"/>
        <color theme="0"/>
        <color rgb="FF70C2C6"/>
      </colorScale>
    </cfRule>
    <cfRule type="colorScale" priority="5">
      <colorScale>
        <cfvo type="min"/>
        <cfvo type="max"/>
        <color rgb="FF70C2C6"/>
        <color rgb="FFFFEF9C"/>
      </colorScale>
    </cfRule>
  </conditionalFormatting>
  <conditionalFormatting sqref="N6:U21">
    <cfRule type="colorScale" priority="1">
      <colorScale>
        <cfvo type="min"/>
        <cfvo type="max"/>
        <color rgb="FFFCFCFF"/>
        <color rgb="FF63BE7B"/>
      </colorScale>
    </cfRule>
  </conditionalFormatting>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F4F11-CC7F-4FC7-A324-83C2AEBE8440}">
  <sheetPr>
    <tabColor rgb="FF70C2C6"/>
  </sheetPr>
  <dimension ref="B2:L157"/>
  <sheetViews>
    <sheetView showGridLines="0" zoomScale="80" zoomScaleNormal="80" workbookViewId="0"/>
  </sheetViews>
  <sheetFormatPr defaultColWidth="8.796875" defaultRowHeight="15.6" x14ac:dyDescent="0.3"/>
  <cols>
    <col min="1" max="1" width="1.69921875" style="155" customWidth="1"/>
    <col min="2" max="2" width="49.796875" style="155" bestFit="1" customWidth="1"/>
    <col min="3" max="6" width="11" style="154" customWidth="1"/>
    <col min="7" max="12" width="11" style="155" customWidth="1"/>
    <col min="13" max="24" width="7.69921875" style="155" customWidth="1"/>
    <col min="25" max="16384" width="8.796875" style="155"/>
  </cols>
  <sheetData>
    <row r="2" spans="2:12" x14ac:dyDescent="0.3">
      <c r="B2" s="52" t="s">
        <v>1195</v>
      </c>
    </row>
    <row r="4" spans="2:12" x14ac:dyDescent="0.3">
      <c r="B4" s="156" t="s">
        <v>860</v>
      </c>
      <c r="C4" s="154" t="s">
        <v>861</v>
      </c>
    </row>
    <row r="6" spans="2:12" x14ac:dyDescent="0.3">
      <c r="B6" s="195" t="s">
        <v>58</v>
      </c>
      <c r="C6" s="196" t="s">
        <v>922</v>
      </c>
      <c r="D6" s="196"/>
      <c r="E6" s="196"/>
      <c r="F6" s="196"/>
      <c r="G6" s="196"/>
      <c r="H6" s="196"/>
      <c r="I6" s="196"/>
      <c r="J6" s="196"/>
      <c r="K6" s="196"/>
      <c r="L6" s="196"/>
    </row>
    <row r="7" spans="2:12" x14ac:dyDescent="0.3">
      <c r="B7" s="195" t="s">
        <v>56</v>
      </c>
      <c r="C7" s="196">
        <v>2010</v>
      </c>
      <c r="D7" s="196">
        <v>2011</v>
      </c>
      <c r="E7" s="196">
        <v>2012</v>
      </c>
      <c r="F7" s="196">
        <v>2013</v>
      </c>
      <c r="G7" s="196">
        <v>2014</v>
      </c>
      <c r="H7" s="196">
        <v>2015</v>
      </c>
      <c r="I7" s="196">
        <v>2016</v>
      </c>
      <c r="J7" s="196">
        <v>2017</v>
      </c>
      <c r="K7" s="196">
        <v>2018</v>
      </c>
      <c r="L7" s="196">
        <v>2019</v>
      </c>
    </row>
    <row r="8" spans="2:12" x14ac:dyDescent="0.3">
      <c r="B8" s="153" t="s">
        <v>17</v>
      </c>
      <c r="C8" s="157"/>
      <c r="D8" s="157"/>
      <c r="E8" s="157"/>
      <c r="F8" s="157"/>
      <c r="G8" s="157"/>
      <c r="H8" s="157">
        <v>1</v>
      </c>
      <c r="I8" s="157"/>
      <c r="J8" s="157">
        <v>1</v>
      </c>
      <c r="K8" s="157">
        <v>1</v>
      </c>
      <c r="L8" s="157"/>
    </row>
    <row r="9" spans="2:12" x14ac:dyDescent="0.3">
      <c r="B9" s="153" t="s">
        <v>288</v>
      </c>
      <c r="C9" s="157">
        <v>1</v>
      </c>
      <c r="D9" s="157">
        <v>1</v>
      </c>
      <c r="E9" s="157">
        <v>3</v>
      </c>
      <c r="F9" s="157">
        <v>2</v>
      </c>
      <c r="G9" s="157">
        <v>5</v>
      </c>
      <c r="H9" s="157">
        <v>4</v>
      </c>
      <c r="I9" s="157">
        <v>3</v>
      </c>
      <c r="J9" s="157">
        <v>3</v>
      </c>
      <c r="K9" s="157">
        <v>1</v>
      </c>
      <c r="L9" s="157"/>
    </row>
    <row r="10" spans="2:12" x14ac:dyDescent="0.3">
      <c r="B10" s="153" t="s">
        <v>119</v>
      </c>
      <c r="C10" s="157">
        <v>4</v>
      </c>
      <c r="D10" s="157">
        <v>1</v>
      </c>
      <c r="E10" s="157"/>
      <c r="F10" s="157">
        <v>2</v>
      </c>
      <c r="G10" s="157">
        <v>2</v>
      </c>
      <c r="H10" s="157">
        <v>9</v>
      </c>
      <c r="I10" s="157">
        <v>4</v>
      </c>
      <c r="J10" s="157">
        <v>5</v>
      </c>
      <c r="K10" s="157">
        <v>2</v>
      </c>
      <c r="L10" s="157"/>
    </row>
    <row r="11" spans="2:12" x14ac:dyDescent="0.3">
      <c r="B11" s="153" t="s">
        <v>69</v>
      </c>
      <c r="C11" s="157">
        <v>7</v>
      </c>
      <c r="D11" s="157">
        <v>4</v>
      </c>
      <c r="E11" s="157">
        <v>4</v>
      </c>
      <c r="F11" s="157">
        <v>4</v>
      </c>
      <c r="G11" s="157">
        <v>12</v>
      </c>
      <c r="H11" s="157">
        <v>21</v>
      </c>
      <c r="I11" s="157">
        <v>13</v>
      </c>
      <c r="J11" s="157">
        <v>25</v>
      </c>
      <c r="K11" s="157">
        <v>7</v>
      </c>
      <c r="L11" s="157"/>
    </row>
    <row r="12" spans="2:12" x14ac:dyDescent="0.3">
      <c r="B12" s="153" t="s">
        <v>123</v>
      </c>
      <c r="C12" s="157">
        <v>3</v>
      </c>
      <c r="D12" s="157">
        <v>1</v>
      </c>
      <c r="E12" s="157">
        <v>5</v>
      </c>
      <c r="F12" s="157">
        <v>6</v>
      </c>
      <c r="G12" s="157">
        <v>21</v>
      </c>
      <c r="H12" s="157">
        <v>7</v>
      </c>
      <c r="I12" s="157">
        <v>6</v>
      </c>
      <c r="J12" s="157">
        <v>11</v>
      </c>
      <c r="K12" s="157">
        <v>6</v>
      </c>
      <c r="L12" s="157">
        <v>2</v>
      </c>
    </row>
    <row r="13" spans="2:12" x14ac:dyDescent="0.3">
      <c r="B13" s="153" t="s">
        <v>142</v>
      </c>
      <c r="C13" s="157">
        <v>3</v>
      </c>
      <c r="D13" s="157"/>
      <c r="E13" s="157">
        <v>4</v>
      </c>
      <c r="F13" s="157">
        <v>2</v>
      </c>
      <c r="G13" s="157">
        <v>4</v>
      </c>
      <c r="H13" s="157">
        <v>6</v>
      </c>
      <c r="I13" s="157">
        <v>16</v>
      </c>
      <c r="J13" s="157">
        <v>15</v>
      </c>
      <c r="K13" s="157">
        <v>17</v>
      </c>
      <c r="L13" s="157">
        <v>1</v>
      </c>
    </row>
    <row r="14" spans="2:12" x14ac:dyDescent="0.3">
      <c r="B14" s="153" t="s">
        <v>19</v>
      </c>
      <c r="C14" s="157">
        <v>2</v>
      </c>
      <c r="D14" s="157"/>
      <c r="E14" s="157">
        <v>1</v>
      </c>
      <c r="F14" s="157"/>
      <c r="G14" s="157"/>
      <c r="H14" s="157">
        <v>4</v>
      </c>
      <c r="I14" s="157">
        <v>3</v>
      </c>
      <c r="J14" s="157">
        <v>5</v>
      </c>
      <c r="K14" s="157">
        <v>3</v>
      </c>
      <c r="L14" s="157"/>
    </row>
    <row r="15" spans="2:12" x14ac:dyDescent="0.3">
      <c r="B15" s="153" t="s">
        <v>1115</v>
      </c>
      <c r="C15" s="157">
        <v>1</v>
      </c>
      <c r="D15" s="157">
        <v>1</v>
      </c>
      <c r="E15" s="157"/>
      <c r="F15" s="157">
        <v>2</v>
      </c>
      <c r="G15" s="157">
        <v>6</v>
      </c>
      <c r="H15" s="157">
        <v>6</v>
      </c>
      <c r="I15" s="157">
        <v>3</v>
      </c>
      <c r="J15" s="157">
        <v>4</v>
      </c>
      <c r="K15" s="157">
        <v>5</v>
      </c>
      <c r="L15" s="157"/>
    </row>
    <row r="16" spans="2:12" x14ac:dyDescent="0.3">
      <c r="B16" s="153" t="s">
        <v>346</v>
      </c>
      <c r="C16" s="157">
        <v>2</v>
      </c>
      <c r="D16" s="157"/>
      <c r="E16" s="157">
        <v>2</v>
      </c>
      <c r="F16" s="157">
        <v>1</v>
      </c>
      <c r="G16" s="157"/>
      <c r="H16" s="157">
        <v>2</v>
      </c>
      <c r="I16" s="157">
        <v>1</v>
      </c>
      <c r="J16" s="157"/>
      <c r="K16" s="157"/>
      <c r="L16" s="157"/>
    </row>
    <row r="17" spans="2:12" x14ac:dyDescent="0.3">
      <c r="B17" s="153" t="s">
        <v>57</v>
      </c>
      <c r="C17" s="157">
        <v>23</v>
      </c>
      <c r="D17" s="157">
        <v>8</v>
      </c>
      <c r="E17" s="157">
        <v>19</v>
      </c>
      <c r="F17" s="157">
        <v>19</v>
      </c>
      <c r="G17" s="157">
        <v>50</v>
      </c>
      <c r="H17" s="157">
        <v>60</v>
      </c>
      <c r="I17" s="157">
        <v>49</v>
      </c>
      <c r="J17" s="157">
        <v>69</v>
      </c>
      <c r="K17" s="157">
        <v>42</v>
      </c>
      <c r="L17" s="157">
        <v>3</v>
      </c>
    </row>
    <row r="18" spans="2:12" x14ac:dyDescent="0.3">
      <c r="C18" s="155"/>
      <c r="D18" s="155"/>
      <c r="E18" s="155"/>
      <c r="F18" s="155"/>
    </row>
    <row r="20" spans="2:12" x14ac:dyDescent="0.3">
      <c r="B20" s="92" t="s">
        <v>1254</v>
      </c>
    </row>
    <row r="22" spans="2:12" x14ac:dyDescent="0.3">
      <c r="B22" s="156" t="s">
        <v>860</v>
      </c>
      <c r="C22" s="154" t="s">
        <v>861</v>
      </c>
    </row>
    <row r="24" spans="2:12" x14ac:dyDescent="0.3">
      <c r="B24" s="195" t="s">
        <v>58</v>
      </c>
      <c r="C24" s="195" t="s">
        <v>922</v>
      </c>
      <c r="D24" s="195"/>
      <c r="E24" s="195"/>
      <c r="F24" s="195"/>
      <c r="G24" s="195"/>
      <c r="H24" s="195"/>
      <c r="I24" s="195"/>
      <c r="J24" s="195"/>
      <c r="K24" s="195"/>
      <c r="L24" s="195"/>
    </row>
    <row r="25" spans="2:12" x14ac:dyDescent="0.3">
      <c r="B25" s="195" t="s">
        <v>56</v>
      </c>
      <c r="C25" s="195">
        <v>2010</v>
      </c>
      <c r="D25" s="195">
        <v>2011</v>
      </c>
      <c r="E25" s="195">
        <v>2012</v>
      </c>
      <c r="F25" s="195">
        <v>2013</v>
      </c>
      <c r="G25" s="195">
        <v>2014</v>
      </c>
      <c r="H25" s="195">
        <v>2015</v>
      </c>
      <c r="I25" s="195">
        <v>2016</v>
      </c>
      <c r="J25" s="195">
        <v>2017</v>
      </c>
      <c r="K25" s="195">
        <v>2018</v>
      </c>
      <c r="L25" s="195">
        <v>2019</v>
      </c>
    </row>
    <row r="26" spans="2:12" x14ac:dyDescent="0.3">
      <c r="B26" s="153" t="s">
        <v>17</v>
      </c>
      <c r="C26" s="158">
        <v>0</v>
      </c>
      <c r="D26" s="158">
        <v>0</v>
      </c>
      <c r="E26" s="158">
        <v>0</v>
      </c>
      <c r="F26" s="158">
        <v>0</v>
      </c>
      <c r="G26" s="158">
        <v>0</v>
      </c>
      <c r="H26" s="158">
        <v>1.6666666666666666E-2</v>
      </c>
      <c r="I26" s="158">
        <v>0</v>
      </c>
      <c r="J26" s="158">
        <v>1.4492753623188406E-2</v>
      </c>
      <c r="K26" s="158">
        <v>2.3809523809523808E-2</v>
      </c>
      <c r="L26" s="158">
        <v>0</v>
      </c>
    </row>
    <row r="27" spans="2:12" x14ac:dyDescent="0.3">
      <c r="B27" s="153" t="s">
        <v>288</v>
      </c>
      <c r="C27" s="158">
        <v>4.3478260869565216E-2</v>
      </c>
      <c r="D27" s="158">
        <v>0.125</v>
      </c>
      <c r="E27" s="158">
        <v>0.15789473684210525</v>
      </c>
      <c r="F27" s="158">
        <v>0.10526315789473684</v>
      </c>
      <c r="G27" s="158">
        <v>0.1</v>
      </c>
      <c r="H27" s="158">
        <v>6.6666666666666666E-2</v>
      </c>
      <c r="I27" s="158">
        <v>6.1224489795918366E-2</v>
      </c>
      <c r="J27" s="158">
        <v>4.3478260869565216E-2</v>
      </c>
      <c r="K27" s="158">
        <v>2.3809523809523808E-2</v>
      </c>
      <c r="L27" s="158">
        <v>0</v>
      </c>
    </row>
    <row r="28" spans="2:12" x14ac:dyDescent="0.3">
      <c r="B28" s="153" t="s">
        <v>119</v>
      </c>
      <c r="C28" s="158">
        <v>0.17391304347826086</v>
      </c>
      <c r="D28" s="158">
        <v>0.125</v>
      </c>
      <c r="E28" s="158">
        <v>0</v>
      </c>
      <c r="F28" s="158">
        <v>0.10526315789473684</v>
      </c>
      <c r="G28" s="158">
        <v>0.04</v>
      </c>
      <c r="H28" s="158">
        <v>0.15</v>
      </c>
      <c r="I28" s="158">
        <v>8.1632653061224483E-2</v>
      </c>
      <c r="J28" s="158">
        <v>7.2463768115942032E-2</v>
      </c>
      <c r="K28" s="158">
        <v>4.7619047619047616E-2</v>
      </c>
      <c r="L28" s="158">
        <v>0</v>
      </c>
    </row>
    <row r="29" spans="2:12" x14ac:dyDescent="0.3">
      <c r="B29" s="153" t="s">
        <v>69</v>
      </c>
      <c r="C29" s="158">
        <v>0.30434782608695654</v>
      </c>
      <c r="D29" s="158">
        <v>0.5</v>
      </c>
      <c r="E29" s="158">
        <v>0.21052631578947367</v>
      </c>
      <c r="F29" s="158">
        <v>0.21052631578947367</v>
      </c>
      <c r="G29" s="158">
        <v>0.24</v>
      </c>
      <c r="H29" s="158">
        <v>0.35</v>
      </c>
      <c r="I29" s="158">
        <v>0.26530612244897961</v>
      </c>
      <c r="J29" s="158">
        <v>0.36231884057971014</v>
      </c>
      <c r="K29" s="158">
        <v>0.16666666666666666</v>
      </c>
      <c r="L29" s="158">
        <v>0</v>
      </c>
    </row>
    <row r="30" spans="2:12" x14ac:dyDescent="0.3">
      <c r="B30" s="153" t="s">
        <v>123</v>
      </c>
      <c r="C30" s="158">
        <v>0.13043478260869565</v>
      </c>
      <c r="D30" s="158">
        <v>0.125</v>
      </c>
      <c r="E30" s="158">
        <v>0.26315789473684209</v>
      </c>
      <c r="F30" s="158">
        <v>0.31578947368421051</v>
      </c>
      <c r="G30" s="158">
        <v>0.42</v>
      </c>
      <c r="H30" s="158">
        <v>0.11666666666666667</v>
      </c>
      <c r="I30" s="158">
        <v>0.12244897959183673</v>
      </c>
      <c r="J30" s="158">
        <v>0.15942028985507245</v>
      </c>
      <c r="K30" s="158">
        <v>0.14285714285714285</v>
      </c>
      <c r="L30" s="158">
        <v>0.66666666666666663</v>
      </c>
    </row>
    <row r="31" spans="2:12" x14ac:dyDescent="0.3">
      <c r="B31" s="153" t="s">
        <v>142</v>
      </c>
      <c r="C31" s="158">
        <v>0.13043478260869565</v>
      </c>
      <c r="D31" s="158">
        <v>0</v>
      </c>
      <c r="E31" s="158">
        <v>0.21052631578947367</v>
      </c>
      <c r="F31" s="158">
        <v>0.10526315789473684</v>
      </c>
      <c r="G31" s="158">
        <v>0.08</v>
      </c>
      <c r="H31" s="158">
        <v>0.1</v>
      </c>
      <c r="I31" s="158">
        <v>0.32653061224489793</v>
      </c>
      <c r="J31" s="158">
        <v>0.21739130434782608</v>
      </c>
      <c r="K31" s="158">
        <v>0.40476190476190477</v>
      </c>
      <c r="L31" s="158">
        <v>0.33333333333333331</v>
      </c>
    </row>
    <row r="32" spans="2:12" x14ac:dyDescent="0.3">
      <c r="B32" s="153" t="s">
        <v>19</v>
      </c>
      <c r="C32" s="158">
        <v>8.6956521739130432E-2</v>
      </c>
      <c r="D32" s="158">
        <v>0</v>
      </c>
      <c r="E32" s="158">
        <v>5.2631578947368418E-2</v>
      </c>
      <c r="F32" s="158">
        <v>0</v>
      </c>
      <c r="G32" s="158">
        <v>0</v>
      </c>
      <c r="H32" s="158">
        <v>6.6666666666666666E-2</v>
      </c>
      <c r="I32" s="158">
        <v>6.1224489795918366E-2</v>
      </c>
      <c r="J32" s="158">
        <v>7.2463768115942032E-2</v>
      </c>
      <c r="K32" s="158">
        <v>7.1428571428571425E-2</v>
      </c>
      <c r="L32" s="158">
        <v>0</v>
      </c>
    </row>
    <row r="33" spans="2:12" x14ac:dyDescent="0.3">
      <c r="B33" s="153" t="s">
        <v>1115</v>
      </c>
      <c r="C33" s="158">
        <v>4.3478260869565216E-2</v>
      </c>
      <c r="D33" s="158">
        <v>0.125</v>
      </c>
      <c r="E33" s="158">
        <v>0</v>
      </c>
      <c r="F33" s="158">
        <v>0.10526315789473684</v>
      </c>
      <c r="G33" s="158">
        <v>0.12</v>
      </c>
      <c r="H33" s="158">
        <v>0.1</v>
      </c>
      <c r="I33" s="158">
        <v>6.1224489795918366E-2</v>
      </c>
      <c r="J33" s="158">
        <v>5.7971014492753624E-2</v>
      </c>
      <c r="K33" s="158">
        <v>0.11904761904761904</v>
      </c>
      <c r="L33" s="158">
        <v>0</v>
      </c>
    </row>
    <row r="34" spans="2:12" x14ac:dyDescent="0.3">
      <c r="B34" s="153" t="s">
        <v>346</v>
      </c>
      <c r="C34" s="158">
        <v>8.6956521739130432E-2</v>
      </c>
      <c r="D34" s="158">
        <v>0</v>
      </c>
      <c r="E34" s="158">
        <v>0.10526315789473684</v>
      </c>
      <c r="F34" s="158">
        <v>5.2631578947368418E-2</v>
      </c>
      <c r="G34" s="158">
        <v>0</v>
      </c>
      <c r="H34" s="158">
        <v>3.3333333333333333E-2</v>
      </c>
      <c r="I34" s="158">
        <v>2.0408163265306121E-2</v>
      </c>
      <c r="J34" s="158">
        <v>0</v>
      </c>
      <c r="K34" s="158">
        <v>0</v>
      </c>
      <c r="L34" s="158">
        <v>0</v>
      </c>
    </row>
    <row r="35" spans="2:12" x14ac:dyDescent="0.3">
      <c r="B35" s="153" t="s">
        <v>57</v>
      </c>
      <c r="C35" s="158">
        <v>1</v>
      </c>
      <c r="D35" s="158">
        <v>1</v>
      </c>
      <c r="E35" s="158">
        <v>1</v>
      </c>
      <c r="F35" s="158">
        <v>1</v>
      </c>
      <c r="G35" s="158">
        <v>1</v>
      </c>
      <c r="H35" s="158">
        <v>1</v>
      </c>
      <c r="I35" s="158">
        <v>1</v>
      </c>
      <c r="J35" s="158">
        <v>1</v>
      </c>
      <c r="K35" s="158">
        <v>1</v>
      </c>
      <c r="L35" s="158">
        <v>1</v>
      </c>
    </row>
    <row r="36" spans="2:12" x14ac:dyDescent="0.3">
      <c r="C36" s="155"/>
      <c r="D36" s="155"/>
      <c r="E36" s="155"/>
      <c r="F36" s="155"/>
    </row>
    <row r="38" spans="2:12" x14ac:dyDescent="0.3">
      <c r="B38" s="92" t="s">
        <v>1256</v>
      </c>
    </row>
    <row r="40" spans="2:12" x14ac:dyDescent="0.3">
      <c r="B40" s="156" t="s">
        <v>860</v>
      </c>
      <c r="C40" s="154" t="s">
        <v>861</v>
      </c>
    </row>
    <row r="42" spans="2:12" x14ac:dyDescent="0.3">
      <c r="B42" s="195" t="s">
        <v>58</v>
      </c>
      <c r="C42" s="196" t="s">
        <v>922</v>
      </c>
      <c r="D42" s="196"/>
      <c r="E42" s="196"/>
      <c r="F42" s="196"/>
      <c r="G42" s="196"/>
      <c r="H42" s="196"/>
      <c r="I42" s="196"/>
      <c r="J42" s="196"/>
      <c r="K42" s="196"/>
      <c r="L42" s="196"/>
    </row>
    <row r="43" spans="2:12" x14ac:dyDescent="0.3">
      <c r="B43" s="196" t="s">
        <v>56</v>
      </c>
      <c r="C43" s="196">
        <v>2010</v>
      </c>
      <c r="D43" s="196">
        <v>2011</v>
      </c>
      <c r="E43" s="196">
        <v>2012</v>
      </c>
      <c r="F43" s="196">
        <v>2013</v>
      </c>
      <c r="G43" s="196">
        <v>2014</v>
      </c>
      <c r="H43" s="196">
        <v>2015</v>
      </c>
      <c r="I43" s="196">
        <v>2016</v>
      </c>
      <c r="J43" s="196">
        <v>2017</v>
      </c>
      <c r="K43" s="196">
        <v>2018</v>
      </c>
      <c r="L43" s="196">
        <v>2019</v>
      </c>
    </row>
    <row r="44" spans="2:12" x14ac:dyDescent="0.3">
      <c r="B44" s="121" t="s">
        <v>1529</v>
      </c>
      <c r="C44" s="144">
        <v>22</v>
      </c>
      <c r="D44" s="144">
        <v>8</v>
      </c>
      <c r="E44" s="144">
        <v>18</v>
      </c>
      <c r="F44" s="144">
        <v>15</v>
      </c>
      <c r="G44" s="144">
        <v>47</v>
      </c>
      <c r="H44" s="144">
        <v>57</v>
      </c>
      <c r="I44" s="144">
        <v>45</v>
      </c>
      <c r="J44" s="144">
        <v>66</v>
      </c>
      <c r="K44" s="144">
        <v>38</v>
      </c>
      <c r="L44" s="144">
        <v>3</v>
      </c>
    </row>
    <row r="45" spans="2:12" x14ac:dyDescent="0.3">
      <c r="B45" s="120" t="s">
        <v>21</v>
      </c>
      <c r="C45" s="143">
        <v>6</v>
      </c>
      <c r="D45" s="143">
        <v>2</v>
      </c>
      <c r="E45" s="143">
        <v>3</v>
      </c>
      <c r="F45" s="143">
        <v>5</v>
      </c>
      <c r="G45" s="143">
        <v>10</v>
      </c>
      <c r="H45" s="143">
        <v>13</v>
      </c>
      <c r="I45" s="143">
        <v>18</v>
      </c>
      <c r="J45" s="143">
        <v>24</v>
      </c>
      <c r="K45" s="143">
        <v>14</v>
      </c>
      <c r="L45" s="143">
        <v>2</v>
      </c>
    </row>
    <row r="46" spans="2:12" x14ac:dyDescent="0.3">
      <c r="B46" s="120" t="s">
        <v>1461</v>
      </c>
      <c r="C46" s="143"/>
      <c r="D46" s="143"/>
      <c r="E46" s="143"/>
      <c r="F46" s="143"/>
      <c r="G46" s="143"/>
      <c r="H46" s="143"/>
      <c r="I46" s="143"/>
      <c r="J46" s="143"/>
      <c r="K46" s="143">
        <v>1</v>
      </c>
      <c r="L46" s="143"/>
    </row>
    <row r="47" spans="2:12" x14ac:dyDescent="0.3">
      <c r="B47" s="120" t="s">
        <v>26</v>
      </c>
      <c r="C47" s="143">
        <v>10</v>
      </c>
      <c r="D47" s="143">
        <v>2</v>
      </c>
      <c r="E47" s="143">
        <v>9</v>
      </c>
      <c r="F47" s="143">
        <v>6</v>
      </c>
      <c r="G47" s="143">
        <v>20</v>
      </c>
      <c r="H47" s="143">
        <v>20</v>
      </c>
      <c r="I47" s="143">
        <v>16</v>
      </c>
      <c r="J47" s="143">
        <v>31</v>
      </c>
      <c r="K47" s="143">
        <v>16</v>
      </c>
      <c r="L47" s="143">
        <v>1</v>
      </c>
    </row>
    <row r="48" spans="2:12" x14ac:dyDescent="0.3">
      <c r="B48" s="120" t="s">
        <v>31</v>
      </c>
      <c r="C48" s="143">
        <v>3</v>
      </c>
      <c r="D48" s="143">
        <v>1</v>
      </c>
      <c r="E48" s="143">
        <v>3</v>
      </c>
      <c r="F48" s="143">
        <v>3</v>
      </c>
      <c r="G48" s="143">
        <v>8</v>
      </c>
      <c r="H48" s="143">
        <v>9</v>
      </c>
      <c r="I48" s="143">
        <v>3</v>
      </c>
      <c r="J48" s="143">
        <v>3</v>
      </c>
      <c r="K48" s="143">
        <v>2</v>
      </c>
      <c r="L48" s="143"/>
    </row>
    <row r="49" spans="2:12" x14ac:dyDescent="0.3">
      <c r="B49" s="120" t="s">
        <v>36</v>
      </c>
      <c r="C49" s="143">
        <v>2</v>
      </c>
      <c r="D49" s="143">
        <v>2</v>
      </c>
      <c r="E49" s="143">
        <v>1</v>
      </c>
      <c r="F49" s="143">
        <v>1</v>
      </c>
      <c r="G49" s="143">
        <v>7</v>
      </c>
      <c r="H49" s="143">
        <v>6</v>
      </c>
      <c r="I49" s="143">
        <v>1</v>
      </c>
      <c r="J49" s="143">
        <v>3</v>
      </c>
      <c r="K49" s="143">
        <v>2</v>
      </c>
      <c r="L49" s="143"/>
    </row>
    <row r="50" spans="2:12" x14ac:dyDescent="0.3">
      <c r="B50" s="120" t="s">
        <v>560</v>
      </c>
      <c r="C50" s="143"/>
      <c r="D50" s="143"/>
      <c r="E50" s="143"/>
      <c r="F50" s="143"/>
      <c r="G50" s="143"/>
      <c r="H50" s="143">
        <v>1</v>
      </c>
      <c r="I50" s="143"/>
      <c r="J50" s="143"/>
      <c r="K50" s="143"/>
      <c r="L50" s="143"/>
    </row>
    <row r="51" spans="2:12" x14ac:dyDescent="0.3">
      <c r="B51" s="120" t="s">
        <v>52</v>
      </c>
      <c r="C51" s="143"/>
      <c r="D51" s="143">
        <v>1</v>
      </c>
      <c r="E51" s="143"/>
      <c r="F51" s="143"/>
      <c r="G51" s="143"/>
      <c r="H51" s="143"/>
      <c r="I51" s="143"/>
      <c r="J51" s="143"/>
      <c r="K51" s="143"/>
      <c r="L51" s="143"/>
    </row>
    <row r="52" spans="2:12" x14ac:dyDescent="0.3">
      <c r="B52" s="120" t="s">
        <v>37</v>
      </c>
      <c r="C52" s="143"/>
      <c r="D52" s="143"/>
      <c r="E52" s="143"/>
      <c r="F52" s="143"/>
      <c r="G52" s="143"/>
      <c r="H52" s="143">
        <v>4</v>
      </c>
      <c r="I52" s="143">
        <v>3</v>
      </c>
      <c r="J52" s="143">
        <v>3</v>
      </c>
      <c r="K52" s="143">
        <v>1</v>
      </c>
      <c r="L52" s="143"/>
    </row>
    <row r="53" spans="2:12" x14ac:dyDescent="0.3">
      <c r="B53" s="120" t="s">
        <v>42</v>
      </c>
      <c r="C53" s="143">
        <v>1</v>
      </c>
      <c r="D53" s="143"/>
      <c r="E53" s="143">
        <v>2</v>
      </c>
      <c r="F53" s="143"/>
      <c r="G53" s="143">
        <v>2</v>
      </c>
      <c r="H53" s="143">
        <v>4</v>
      </c>
      <c r="I53" s="143">
        <v>4</v>
      </c>
      <c r="J53" s="143">
        <v>2</v>
      </c>
      <c r="K53" s="143">
        <v>2</v>
      </c>
      <c r="L53" s="143"/>
    </row>
    <row r="54" spans="2:12" x14ac:dyDescent="0.3">
      <c r="B54" s="121" t="s">
        <v>1530</v>
      </c>
      <c r="C54" s="144">
        <v>1</v>
      </c>
      <c r="D54" s="144"/>
      <c r="E54" s="144"/>
      <c r="F54" s="144"/>
      <c r="G54" s="144">
        <v>2</v>
      </c>
      <c r="H54" s="144">
        <v>1</v>
      </c>
      <c r="I54" s="144">
        <v>1</v>
      </c>
      <c r="J54" s="144">
        <v>3</v>
      </c>
      <c r="K54" s="144">
        <v>3</v>
      </c>
      <c r="L54" s="144"/>
    </row>
    <row r="55" spans="2:12" x14ac:dyDescent="0.3">
      <c r="B55" s="120" t="s">
        <v>1482</v>
      </c>
      <c r="C55" s="143"/>
      <c r="D55" s="143"/>
      <c r="E55" s="143"/>
      <c r="F55" s="143"/>
      <c r="G55" s="143"/>
      <c r="H55" s="143"/>
      <c r="I55" s="143">
        <v>1</v>
      </c>
      <c r="J55" s="143">
        <v>1</v>
      </c>
      <c r="K55" s="143"/>
      <c r="L55" s="143"/>
    </row>
    <row r="56" spans="2:12" x14ac:dyDescent="0.3">
      <c r="B56" s="120" t="s">
        <v>1483</v>
      </c>
      <c r="C56" s="143"/>
      <c r="D56" s="143"/>
      <c r="E56" s="143"/>
      <c r="F56" s="143"/>
      <c r="G56" s="143"/>
      <c r="H56" s="143"/>
      <c r="I56" s="143"/>
      <c r="J56" s="143">
        <v>1</v>
      </c>
      <c r="K56" s="143">
        <v>1</v>
      </c>
      <c r="L56" s="143"/>
    </row>
    <row r="57" spans="2:12" x14ac:dyDescent="0.3">
      <c r="B57" s="120" t="s">
        <v>1485</v>
      </c>
      <c r="C57" s="143"/>
      <c r="D57" s="143"/>
      <c r="E57" s="143"/>
      <c r="F57" s="143"/>
      <c r="G57" s="143"/>
      <c r="H57" s="143"/>
      <c r="I57" s="143"/>
      <c r="J57" s="143"/>
      <c r="K57" s="143">
        <v>1</v>
      </c>
      <c r="L57" s="143"/>
    </row>
    <row r="58" spans="2:12" x14ac:dyDescent="0.3">
      <c r="B58" s="120" t="s">
        <v>94</v>
      </c>
      <c r="C58" s="143"/>
      <c r="D58" s="143"/>
      <c r="E58" s="143"/>
      <c r="F58" s="143"/>
      <c r="G58" s="143">
        <v>1</v>
      </c>
      <c r="H58" s="143">
        <v>1</v>
      </c>
      <c r="I58" s="143"/>
      <c r="J58" s="143"/>
      <c r="K58" s="143">
        <v>1</v>
      </c>
      <c r="L58" s="143"/>
    </row>
    <row r="59" spans="2:12" x14ac:dyDescent="0.3">
      <c r="B59" s="120" t="s">
        <v>575</v>
      </c>
      <c r="C59" s="143">
        <v>1</v>
      </c>
      <c r="D59" s="143"/>
      <c r="E59" s="143"/>
      <c r="F59" s="143"/>
      <c r="G59" s="143"/>
      <c r="H59" s="143"/>
      <c r="I59" s="143"/>
      <c r="J59" s="143"/>
      <c r="K59" s="143"/>
      <c r="L59" s="143"/>
    </row>
    <row r="60" spans="2:12" x14ac:dyDescent="0.3">
      <c r="B60" s="120" t="s">
        <v>574</v>
      </c>
      <c r="C60" s="143"/>
      <c r="D60" s="143"/>
      <c r="E60" s="143"/>
      <c r="F60" s="143"/>
      <c r="G60" s="143">
        <v>1</v>
      </c>
      <c r="H60" s="143"/>
      <c r="I60" s="143"/>
      <c r="J60" s="143">
        <v>1</v>
      </c>
      <c r="K60" s="143"/>
      <c r="L60" s="143"/>
    </row>
    <row r="61" spans="2:12" x14ac:dyDescent="0.3">
      <c r="B61" s="121" t="s">
        <v>1531</v>
      </c>
      <c r="C61" s="144"/>
      <c r="D61" s="144"/>
      <c r="E61" s="144">
        <v>1</v>
      </c>
      <c r="F61" s="144">
        <v>4</v>
      </c>
      <c r="G61" s="144">
        <v>1</v>
      </c>
      <c r="H61" s="144">
        <v>2</v>
      </c>
      <c r="I61" s="144">
        <v>3</v>
      </c>
      <c r="J61" s="144"/>
      <c r="K61" s="144">
        <v>1</v>
      </c>
      <c r="L61" s="144"/>
    </row>
    <row r="62" spans="2:12" x14ac:dyDescent="0.3">
      <c r="B62" s="120" t="s">
        <v>280</v>
      </c>
      <c r="C62" s="143"/>
      <c r="D62" s="143"/>
      <c r="E62" s="143">
        <v>1</v>
      </c>
      <c r="F62" s="143">
        <v>4</v>
      </c>
      <c r="G62" s="143">
        <v>1</v>
      </c>
      <c r="H62" s="143">
        <v>2</v>
      </c>
      <c r="I62" s="143">
        <v>3</v>
      </c>
      <c r="J62" s="143"/>
      <c r="K62" s="143">
        <v>1</v>
      </c>
      <c r="L62" s="143"/>
    </row>
    <row r="63" spans="2:12" x14ac:dyDescent="0.3">
      <c r="B63" s="153" t="s">
        <v>57</v>
      </c>
      <c r="C63" s="157">
        <v>23</v>
      </c>
      <c r="D63" s="157">
        <v>8</v>
      </c>
      <c r="E63" s="157">
        <v>19</v>
      </c>
      <c r="F63" s="157">
        <v>19</v>
      </c>
      <c r="G63" s="157">
        <v>50</v>
      </c>
      <c r="H63" s="157">
        <v>60</v>
      </c>
      <c r="I63" s="157">
        <v>49</v>
      </c>
      <c r="J63" s="157">
        <v>69</v>
      </c>
      <c r="K63" s="157">
        <v>42</v>
      </c>
      <c r="L63" s="157">
        <v>3</v>
      </c>
    </row>
    <row r="64" spans="2:12" x14ac:dyDescent="0.3">
      <c r="B64" s="153"/>
      <c r="G64" s="154"/>
      <c r="H64" s="154"/>
      <c r="I64" s="154"/>
      <c r="J64" s="154"/>
      <c r="K64" s="154"/>
    </row>
    <row r="65" spans="2:12" x14ac:dyDescent="0.3">
      <c r="B65" s="153"/>
      <c r="G65" s="154"/>
      <c r="H65" s="154"/>
      <c r="I65" s="154"/>
      <c r="J65" s="154"/>
      <c r="K65" s="154"/>
    </row>
    <row r="66" spans="2:12" x14ac:dyDescent="0.3">
      <c r="B66" s="153"/>
      <c r="G66" s="154"/>
      <c r="H66" s="154"/>
      <c r="I66" s="154"/>
      <c r="J66" s="154"/>
      <c r="K66" s="154"/>
    </row>
    <row r="67" spans="2:12" x14ac:dyDescent="0.3">
      <c r="B67" s="92" t="s">
        <v>1255</v>
      </c>
    </row>
    <row r="69" spans="2:12" x14ac:dyDescent="0.3">
      <c r="B69" s="156" t="s">
        <v>860</v>
      </c>
      <c r="C69" s="154" t="s">
        <v>861</v>
      </c>
    </row>
    <row r="71" spans="2:12" x14ac:dyDescent="0.3">
      <c r="B71" s="195" t="s">
        <v>58</v>
      </c>
      <c r="C71" s="196" t="s">
        <v>922</v>
      </c>
      <c r="D71" s="196"/>
      <c r="E71" s="196"/>
      <c r="F71" s="196"/>
      <c r="G71" s="196"/>
      <c r="H71" s="196"/>
      <c r="I71" s="196"/>
      <c r="J71" s="196"/>
      <c r="K71" s="196"/>
      <c r="L71" s="196"/>
    </row>
    <row r="72" spans="2:12" x14ac:dyDescent="0.3">
      <c r="B72" s="196" t="s">
        <v>56</v>
      </c>
      <c r="C72" s="196">
        <v>2010</v>
      </c>
      <c r="D72" s="196">
        <v>2011</v>
      </c>
      <c r="E72" s="196">
        <v>2012</v>
      </c>
      <c r="F72" s="196">
        <v>2013</v>
      </c>
      <c r="G72" s="196">
        <v>2014</v>
      </c>
      <c r="H72" s="196">
        <v>2015</v>
      </c>
      <c r="I72" s="196">
        <v>2016</v>
      </c>
      <c r="J72" s="196">
        <v>2017</v>
      </c>
      <c r="K72" s="196">
        <v>2018</v>
      </c>
      <c r="L72" s="196">
        <v>2019</v>
      </c>
    </row>
    <row r="73" spans="2:12" x14ac:dyDescent="0.3">
      <c r="B73" s="121" t="s">
        <v>1529</v>
      </c>
      <c r="C73" s="122">
        <v>0.95652173913043481</v>
      </c>
      <c r="D73" s="122">
        <v>1</v>
      </c>
      <c r="E73" s="122">
        <v>0.94736842105263153</v>
      </c>
      <c r="F73" s="122">
        <v>0.78947368421052633</v>
      </c>
      <c r="G73" s="122">
        <v>0.94</v>
      </c>
      <c r="H73" s="122">
        <v>0.95</v>
      </c>
      <c r="I73" s="122">
        <v>0.91836734693877553</v>
      </c>
      <c r="J73" s="122">
        <v>0.95652173913043481</v>
      </c>
      <c r="K73" s="122">
        <v>0.90476190476190477</v>
      </c>
      <c r="L73" s="122">
        <v>1</v>
      </c>
    </row>
    <row r="74" spans="2:12" x14ac:dyDescent="0.3">
      <c r="B74" s="120" t="s">
        <v>21</v>
      </c>
      <c r="C74" s="122">
        <v>0.2608695652173913</v>
      </c>
      <c r="D74" s="122">
        <v>0.25</v>
      </c>
      <c r="E74" s="122">
        <v>0.15789473684210525</v>
      </c>
      <c r="F74" s="122">
        <v>0.26315789473684209</v>
      </c>
      <c r="G74" s="122">
        <v>0.2</v>
      </c>
      <c r="H74" s="122">
        <v>0.21666666666666667</v>
      </c>
      <c r="I74" s="122">
        <v>0.36734693877551022</v>
      </c>
      <c r="J74" s="122">
        <v>0.34782608695652173</v>
      </c>
      <c r="K74" s="122">
        <v>0.33333333333333331</v>
      </c>
      <c r="L74" s="122">
        <v>0.66666666666666663</v>
      </c>
    </row>
    <row r="75" spans="2:12" x14ac:dyDescent="0.3">
      <c r="B75" s="120" t="s">
        <v>1461</v>
      </c>
      <c r="C75" s="122">
        <v>0</v>
      </c>
      <c r="D75" s="122">
        <v>0</v>
      </c>
      <c r="E75" s="122">
        <v>0</v>
      </c>
      <c r="F75" s="122">
        <v>0</v>
      </c>
      <c r="G75" s="122">
        <v>0</v>
      </c>
      <c r="H75" s="122">
        <v>0</v>
      </c>
      <c r="I75" s="122">
        <v>0</v>
      </c>
      <c r="J75" s="122">
        <v>0</v>
      </c>
      <c r="K75" s="122">
        <v>2.3809523809523808E-2</v>
      </c>
      <c r="L75" s="122">
        <v>0</v>
      </c>
    </row>
    <row r="76" spans="2:12" x14ac:dyDescent="0.3">
      <c r="B76" s="120" t="s">
        <v>26</v>
      </c>
      <c r="C76" s="122">
        <v>0.43478260869565216</v>
      </c>
      <c r="D76" s="122">
        <v>0.25</v>
      </c>
      <c r="E76" s="122">
        <v>0.47368421052631576</v>
      </c>
      <c r="F76" s="122">
        <v>0.31578947368421051</v>
      </c>
      <c r="G76" s="122">
        <v>0.4</v>
      </c>
      <c r="H76" s="122">
        <v>0.33333333333333331</v>
      </c>
      <c r="I76" s="122">
        <v>0.32653061224489793</v>
      </c>
      <c r="J76" s="122">
        <v>0.44927536231884058</v>
      </c>
      <c r="K76" s="122">
        <v>0.38095238095238093</v>
      </c>
      <c r="L76" s="122">
        <v>0.33333333333333331</v>
      </c>
    </row>
    <row r="77" spans="2:12" x14ac:dyDescent="0.3">
      <c r="B77" s="120" t="s">
        <v>31</v>
      </c>
      <c r="C77" s="122">
        <v>0.13043478260869565</v>
      </c>
      <c r="D77" s="122">
        <v>0.125</v>
      </c>
      <c r="E77" s="122">
        <v>0.15789473684210525</v>
      </c>
      <c r="F77" s="122">
        <v>0.15789473684210525</v>
      </c>
      <c r="G77" s="122">
        <v>0.16</v>
      </c>
      <c r="H77" s="122">
        <v>0.15</v>
      </c>
      <c r="I77" s="122">
        <v>6.1224489795918366E-2</v>
      </c>
      <c r="J77" s="122">
        <v>4.3478260869565216E-2</v>
      </c>
      <c r="K77" s="122">
        <v>4.7619047619047616E-2</v>
      </c>
      <c r="L77" s="122">
        <v>0</v>
      </c>
    </row>
    <row r="78" spans="2:12" x14ac:dyDescent="0.3">
      <c r="B78" s="120" t="s">
        <v>36</v>
      </c>
      <c r="C78" s="122">
        <v>8.6956521739130432E-2</v>
      </c>
      <c r="D78" s="122">
        <v>0.25</v>
      </c>
      <c r="E78" s="122">
        <v>5.2631578947368418E-2</v>
      </c>
      <c r="F78" s="122">
        <v>5.2631578947368418E-2</v>
      </c>
      <c r="G78" s="122">
        <v>0.14000000000000001</v>
      </c>
      <c r="H78" s="122">
        <v>0.1</v>
      </c>
      <c r="I78" s="122">
        <v>2.0408163265306121E-2</v>
      </c>
      <c r="J78" s="122">
        <v>4.3478260869565216E-2</v>
      </c>
      <c r="K78" s="122">
        <v>4.7619047619047616E-2</v>
      </c>
      <c r="L78" s="122">
        <v>0</v>
      </c>
    </row>
    <row r="79" spans="2:12" x14ac:dyDescent="0.3">
      <c r="B79" s="120" t="s">
        <v>560</v>
      </c>
      <c r="C79" s="122">
        <v>0</v>
      </c>
      <c r="D79" s="122">
        <v>0</v>
      </c>
      <c r="E79" s="122">
        <v>0</v>
      </c>
      <c r="F79" s="122">
        <v>0</v>
      </c>
      <c r="G79" s="122">
        <v>0</v>
      </c>
      <c r="H79" s="122">
        <v>1.6666666666666666E-2</v>
      </c>
      <c r="I79" s="122">
        <v>0</v>
      </c>
      <c r="J79" s="122">
        <v>0</v>
      </c>
      <c r="K79" s="122">
        <v>0</v>
      </c>
      <c r="L79" s="122">
        <v>0</v>
      </c>
    </row>
    <row r="80" spans="2:12" x14ac:dyDescent="0.3">
      <c r="B80" s="120" t="s">
        <v>52</v>
      </c>
      <c r="C80" s="122">
        <v>0</v>
      </c>
      <c r="D80" s="122">
        <v>0.125</v>
      </c>
      <c r="E80" s="122">
        <v>0</v>
      </c>
      <c r="F80" s="122">
        <v>0</v>
      </c>
      <c r="G80" s="122">
        <v>0</v>
      </c>
      <c r="H80" s="122">
        <v>0</v>
      </c>
      <c r="I80" s="122">
        <v>0</v>
      </c>
      <c r="J80" s="122">
        <v>0</v>
      </c>
      <c r="K80" s="122">
        <v>0</v>
      </c>
      <c r="L80" s="122">
        <v>0</v>
      </c>
    </row>
    <row r="81" spans="2:12" x14ac:dyDescent="0.3">
      <c r="B81" s="120" t="s">
        <v>37</v>
      </c>
      <c r="C81" s="122">
        <v>0</v>
      </c>
      <c r="D81" s="122">
        <v>0</v>
      </c>
      <c r="E81" s="122">
        <v>0</v>
      </c>
      <c r="F81" s="122">
        <v>0</v>
      </c>
      <c r="G81" s="122">
        <v>0</v>
      </c>
      <c r="H81" s="122">
        <v>6.6666666666666666E-2</v>
      </c>
      <c r="I81" s="122">
        <v>6.1224489795918366E-2</v>
      </c>
      <c r="J81" s="122">
        <v>4.3478260869565216E-2</v>
      </c>
      <c r="K81" s="122">
        <v>2.3809523809523808E-2</v>
      </c>
      <c r="L81" s="122">
        <v>0</v>
      </c>
    </row>
    <row r="82" spans="2:12" x14ac:dyDescent="0.3">
      <c r="B82" s="120" t="s">
        <v>42</v>
      </c>
      <c r="C82" s="122">
        <v>4.3478260869565216E-2</v>
      </c>
      <c r="D82" s="122">
        <v>0</v>
      </c>
      <c r="E82" s="122">
        <v>0.10526315789473684</v>
      </c>
      <c r="F82" s="122">
        <v>0</v>
      </c>
      <c r="G82" s="122">
        <v>0.04</v>
      </c>
      <c r="H82" s="122">
        <v>6.6666666666666666E-2</v>
      </c>
      <c r="I82" s="122">
        <v>8.1632653061224483E-2</v>
      </c>
      <c r="J82" s="122">
        <v>2.8985507246376812E-2</v>
      </c>
      <c r="K82" s="122">
        <v>4.7619047619047616E-2</v>
      </c>
      <c r="L82" s="122">
        <v>0</v>
      </c>
    </row>
    <row r="83" spans="2:12" x14ac:dyDescent="0.3">
      <c r="B83" s="121" t="s">
        <v>1530</v>
      </c>
      <c r="C83" s="122">
        <v>4.3478260869565216E-2</v>
      </c>
      <c r="D83" s="122">
        <v>0</v>
      </c>
      <c r="E83" s="122">
        <v>0</v>
      </c>
      <c r="F83" s="122">
        <v>0</v>
      </c>
      <c r="G83" s="122">
        <v>0.04</v>
      </c>
      <c r="H83" s="122">
        <v>1.6666666666666666E-2</v>
      </c>
      <c r="I83" s="122">
        <v>2.0408163265306121E-2</v>
      </c>
      <c r="J83" s="122">
        <v>4.3478260869565216E-2</v>
      </c>
      <c r="K83" s="122">
        <v>7.1428571428571425E-2</v>
      </c>
      <c r="L83" s="122">
        <v>0</v>
      </c>
    </row>
    <row r="84" spans="2:12" x14ac:dyDescent="0.3">
      <c r="B84" s="120" t="s">
        <v>1482</v>
      </c>
      <c r="C84" s="122">
        <v>0</v>
      </c>
      <c r="D84" s="122">
        <v>0</v>
      </c>
      <c r="E84" s="122">
        <v>0</v>
      </c>
      <c r="F84" s="122">
        <v>0</v>
      </c>
      <c r="G84" s="122">
        <v>0</v>
      </c>
      <c r="H84" s="122">
        <v>0</v>
      </c>
      <c r="I84" s="122">
        <v>2.0408163265306121E-2</v>
      </c>
      <c r="J84" s="122">
        <v>1.4492753623188406E-2</v>
      </c>
      <c r="K84" s="122">
        <v>0</v>
      </c>
      <c r="L84" s="122">
        <v>0</v>
      </c>
    </row>
    <row r="85" spans="2:12" x14ac:dyDescent="0.3">
      <c r="B85" s="120" t="s">
        <v>1483</v>
      </c>
      <c r="C85" s="122">
        <v>0</v>
      </c>
      <c r="D85" s="122">
        <v>0</v>
      </c>
      <c r="E85" s="122">
        <v>0</v>
      </c>
      <c r="F85" s="122">
        <v>0</v>
      </c>
      <c r="G85" s="122">
        <v>0</v>
      </c>
      <c r="H85" s="122">
        <v>0</v>
      </c>
      <c r="I85" s="122">
        <v>0</v>
      </c>
      <c r="J85" s="122">
        <v>1.4492753623188406E-2</v>
      </c>
      <c r="K85" s="122">
        <v>2.3809523809523808E-2</v>
      </c>
      <c r="L85" s="122">
        <v>0</v>
      </c>
    </row>
    <row r="86" spans="2:12" x14ac:dyDescent="0.3">
      <c r="B86" s="120" t="s">
        <v>1485</v>
      </c>
      <c r="C86" s="122">
        <v>0</v>
      </c>
      <c r="D86" s="122">
        <v>0</v>
      </c>
      <c r="E86" s="122">
        <v>0</v>
      </c>
      <c r="F86" s="122">
        <v>0</v>
      </c>
      <c r="G86" s="122">
        <v>0</v>
      </c>
      <c r="H86" s="122">
        <v>0</v>
      </c>
      <c r="I86" s="122">
        <v>0</v>
      </c>
      <c r="J86" s="122">
        <v>0</v>
      </c>
      <c r="K86" s="122">
        <v>2.3809523809523808E-2</v>
      </c>
      <c r="L86" s="122">
        <v>0</v>
      </c>
    </row>
    <row r="87" spans="2:12" x14ac:dyDescent="0.3">
      <c r="B87" s="120" t="s">
        <v>94</v>
      </c>
      <c r="C87" s="122">
        <v>0</v>
      </c>
      <c r="D87" s="122">
        <v>0</v>
      </c>
      <c r="E87" s="122">
        <v>0</v>
      </c>
      <c r="F87" s="122">
        <v>0</v>
      </c>
      <c r="G87" s="122">
        <v>0.02</v>
      </c>
      <c r="H87" s="122">
        <v>1.6666666666666666E-2</v>
      </c>
      <c r="I87" s="122">
        <v>0</v>
      </c>
      <c r="J87" s="122">
        <v>0</v>
      </c>
      <c r="K87" s="122">
        <v>2.3809523809523808E-2</v>
      </c>
      <c r="L87" s="122">
        <v>0</v>
      </c>
    </row>
    <row r="88" spans="2:12" x14ac:dyDescent="0.3">
      <c r="B88" s="120" t="s">
        <v>575</v>
      </c>
      <c r="C88" s="122">
        <v>4.3478260869565216E-2</v>
      </c>
      <c r="D88" s="122">
        <v>0</v>
      </c>
      <c r="E88" s="122">
        <v>0</v>
      </c>
      <c r="F88" s="122">
        <v>0</v>
      </c>
      <c r="G88" s="122">
        <v>0</v>
      </c>
      <c r="H88" s="122">
        <v>0</v>
      </c>
      <c r="I88" s="122">
        <v>0</v>
      </c>
      <c r="J88" s="122">
        <v>0</v>
      </c>
      <c r="K88" s="122">
        <v>0</v>
      </c>
      <c r="L88" s="122">
        <v>0</v>
      </c>
    </row>
    <row r="89" spans="2:12" x14ac:dyDescent="0.3">
      <c r="B89" s="120" t="s">
        <v>574</v>
      </c>
      <c r="C89" s="122">
        <v>0</v>
      </c>
      <c r="D89" s="122">
        <v>0</v>
      </c>
      <c r="E89" s="122">
        <v>0</v>
      </c>
      <c r="F89" s="122">
        <v>0</v>
      </c>
      <c r="G89" s="122">
        <v>0.02</v>
      </c>
      <c r="H89" s="122">
        <v>0</v>
      </c>
      <c r="I89" s="122">
        <v>0</v>
      </c>
      <c r="J89" s="122">
        <v>1.4492753623188406E-2</v>
      </c>
      <c r="K89" s="122">
        <v>0</v>
      </c>
      <c r="L89" s="122">
        <v>0</v>
      </c>
    </row>
    <row r="90" spans="2:12" x14ac:dyDescent="0.3">
      <c r="B90" s="121" t="s">
        <v>1531</v>
      </c>
      <c r="C90" s="122">
        <v>0</v>
      </c>
      <c r="D90" s="122">
        <v>0</v>
      </c>
      <c r="E90" s="122">
        <v>5.2631578947368418E-2</v>
      </c>
      <c r="F90" s="122">
        <v>0.21052631578947367</v>
      </c>
      <c r="G90" s="122">
        <v>0.02</v>
      </c>
      <c r="H90" s="122">
        <v>3.3333333333333333E-2</v>
      </c>
      <c r="I90" s="122">
        <v>6.1224489795918366E-2</v>
      </c>
      <c r="J90" s="122">
        <v>0</v>
      </c>
      <c r="K90" s="122">
        <v>2.3809523809523808E-2</v>
      </c>
      <c r="L90" s="122">
        <v>0</v>
      </c>
    </row>
    <row r="91" spans="2:12" x14ac:dyDescent="0.3">
      <c r="B91" s="120" t="s">
        <v>280</v>
      </c>
      <c r="C91" s="122">
        <v>0</v>
      </c>
      <c r="D91" s="122">
        <v>0</v>
      </c>
      <c r="E91" s="122">
        <v>5.2631578947368418E-2</v>
      </c>
      <c r="F91" s="122">
        <v>0.21052631578947367</v>
      </c>
      <c r="G91" s="122">
        <v>0.02</v>
      </c>
      <c r="H91" s="122">
        <v>3.3333333333333333E-2</v>
      </c>
      <c r="I91" s="122">
        <v>6.1224489795918366E-2</v>
      </c>
      <c r="J91" s="122">
        <v>0</v>
      </c>
      <c r="K91" s="122">
        <v>2.3809523809523808E-2</v>
      </c>
      <c r="L91" s="122">
        <v>0</v>
      </c>
    </row>
    <row r="92" spans="2:12" x14ac:dyDescent="0.3">
      <c r="B92" s="153" t="s">
        <v>57</v>
      </c>
      <c r="C92" s="159">
        <v>1</v>
      </c>
      <c r="D92" s="159">
        <v>1</v>
      </c>
      <c r="E92" s="159">
        <v>1</v>
      </c>
      <c r="F92" s="159">
        <v>1</v>
      </c>
      <c r="G92" s="159">
        <v>1</v>
      </c>
      <c r="H92" s="159">
        <v>1</v>
      </c>
      <c r="I92" s="159">
        <v>1</v>
      </c>
      <c r="J92" s="159">
        <v>1</v>
      </c>
      <c r="K92" s="159">
        <v>1</v>
      </c>
      <c r="L92" s="159">
        <v>1</v>
      </c>
    </row>
    <row r="93" spans="2:12" x14ac:dyDescent="0.3">
      <c r="B93" s="153"/>
      <c r="C93" s="160"/>
      <c r="D93" s="160"/>
      <c r="E93" s="160"/>
      <c r="F93" s="160"/>
      <c r="G93" s="160"/>
      <c r="H93" s="160"/>
      <c r="I93" s="160"/>
      <c r="J93" s="160"/>
      <c r="K93" s="160"/>
    </row>
    <row r="94" spans="2:12" x14ac:dyDescent="0.3">
      <c r="B94" s="153"/>
      <c r="C94" s="160"/>
      <c r="D94" s="160"/>
      <c r="E94" s="160"/>
      <c r="F94" s="160"/>
      <c r="G94" s="160"/>
      <c r="H94" s="160"/>
      <c r="I94" s="160"/>
      <c r="J94" s="160"/>
      <c r="K94" s="160"/>
    </row>
    <row r="95" spans="2:12" x14ac:dyDescent="0.3">
      <c r="B95" s="156" t="s">
        <v>860</v>
      </c>
      <c r="C95" s="154" t="s">
        <v>861</v>
      </c>
    </row>
    <row r="97" spans="2:12" x14ac:dyDescent="0.3">
      <c r="B97" s="161" t="s">
        <v>58</v>
      </c>
      <c r="C97" s="162" t="s">
        <v>922</v>
      </c>
      <c r="D97" s="162"/>
      <c r="E97" s="162"/>
      <c r="F97" s="162"/>
      <c r="G97" s="162"/>
      <c r="H97" s="162"/>
      <c r="I97" s="162"/>
      <c r="J97" s="162"/>
      <c r="K97" s="162"/>
      <c r="L97" s="162"/>
    </row>
    <row r="98" spans="2:12" x14ac:dyDescent="0.3">
      <c r="B98" s="161" t="s">
        <v>56</v>
      </c>
      <c r="C98" s="162">
        <v>2010</v>
      </c>
      <c r="D98" s="162">
        <v>2011</v>
      </c>
      <c r="E98" s="162">
        <v>2012</v>
      </c>
      <c r="F98" s="162">
        <v>2013</v>
      </c>
      <c r="G98" s="162">
        <v>2014</v>
      </c>
      <c r="H98" s="162">
        <v>2015</v>
      </c>
      <c r="I98" s="162">
        <v>2016</v>
      </c>
      <c r="J98" s="162">
        <v>2017</v>
      </c>
      <c r="K98" s="162">
        <v>2018</v>
      </c>
      <c r="L98" s="162">
        <v>2019</v>
      </c>
    </row>
    <row r="99" spans="2:12" x14ac:dyDescent="0.3">
      <c r="B99" s="153" t="s">
        <v>514</v>
      </c>
      <c r="C99" s="159">
        <v>0</v>
      </c>
      <c r="D99" s="159">
        <v>0</v>
      </c>
      <c r="E99" s="159">
        <v>5.2631578947368418E-2</v>
      </c>
      <c r="F99" s="159">
        <v>5.2631578947368418E-2</v>
      </c>
      <c r="G99" s="159">
        <v>0</v>
      </c>
      <c r="H99" s="159">
        <v>0</v>
      </c>
      <c r="I99" s="159">
        <v>0</v>
      </c>
      <c r="J99" s="159">
        <v>0</v>
      </c>
      <c r="K99" s="159">
        <v>0</v>
      </c>
      <c r="L99" s="159">
        <v>0</v>
      </c>
    </row>
    <row r="100" spans="2:12" x14ac:dyDescent="0.3">
      <c r="B100" s="153" t="s">
        <v>555</v>
      </c>
      <c r="C100" s="159">
        <v>0.47826086956521741</v>
      </c>
      <c r="D100" s="159">
        <v>0.625</v>
      </c>
      <c r="E100" s="159">
        <v>0.36842105263157893</v>
      </c>
      <c r="F100" s="159">
        <v>0.36842105263157893</v>
      </c>
      <c r="G100" s="159">
        <v>0.5</v>
      </c>
      <c r="H100" s="159">
        <v>0.53333333333333333</v>
      </c>
      <c r="I100" s="159">
        <v>0.55102040816326525</v>
      </c>
      <c r="J100" s="159">
        <v>0.49275362318840582</v>
      </c>
      <c r="K100" s="159">
        <v>0.5714285714285714</v>
      </c>
      <c r="L100" s="159">
        <v>1</v>
      </c>
    </row>
    <row r="101" spans="2:12" x14ac:dyDescent="0.3">
      <c r="B101" s="153" t="s">
        <v>639</v>
      </c>
      <c r="C101" s="159">
        <v>0</v>
      </c>
      <c r="D101" s="159">
        <v>0</v>
      </c>
      <c r="E101" s="159">
        <v>5.2631578947368418E-2</v>
      </c>
      <c r="F101" s="159">
        <v>0</v>
      </c>
      <c r="G101" s="159">
        <v>0</v>
      </c>
      <c r="H101" s="159">
        <v>0</v>
      </c>
      <c r="I101" s="159">
        <v>2.0408163265306121E-2</v>
      </c>
      <c r="J101" s="159">
        <v>2.8985507246376812E-2</v>
      </c>
      <c r="K101" s="159">
        <v>2.3809523809523808E-2</v>
      </c>
      <c r="L101" s="159">
        <v>0</v>
      </c>
    </row>
    <row r="102" spans="2:12" x14ac:dyDescent="0.3">
      <c r="B102" s="153" t="s">
        <v>1116</v>
      </c>
      <c r="C102" s="159">
        <v>0.13043478260869565</v>
      </c>
      <c r="D102" s="159">
        <v>0.125</v>
      </c>
      <c r="E102" s="159">
        <v>5.2631578947368418E-2</v>
      </c>
      <c r="F102" s="159">
        <v>5.2631578947368418E-2</v>
      </c>
      <c r="G102" s="159">
        <v>0.1</v>
      </c>
      <c r="H102" s="159">
        <v>0.1</v>
      </c>
      <c r="I102" s="159">
        <v>6.1224489795918366E-2</v>
      </c>
      <c r="J102" s="159">
        <v>5.7971014492753624E-2</v>
      </c>
      <c r="K102" s="159">
        <v>4.7619047619047616E-2</v>
      </c>
      <c r="L102" s="159">
        <v>0</v>
      </c>
    </row>
    <row r="103" spans="2:12" x14ac:dyDescent="0.3">
      <c r="B103" s="153" t="s">
        <v>513</v>
      </c>
      <c r="C103" s="159">
        <v>4.3478260869565216E-2</v>
      </c>
      <c r="D103" s="159">
        <v>0</v>
      </c>
      <c r="E103" s="159">
        <v>5.2631578947368418E-2</v>
      </c>
      <c r="F103" s="159">
        <v>0</v>
      </c>
      <c r="G103" s="159">
        <v>0</v>
      </c>
      <c r="H103" s="159">
        <v>1.6666666666666666E-2</v>
      </c>
      <c r="I103" s="159">
        <v>0</v>
      </c>
      <c r="J103" s="159">
        <v>1.4492753623188406E-2</v>
      </c>
      <c r="K103" s="159">
        <v>0</v>
      </c>
      <c r="L103" s="159">
        <v>0</v>
      </c>
    </row>
    <row r="104" spans="2:12" x14ac:dyDescent="0.3">
      <c r="B104" s="153" t="s">
        <v>640</v>
      </c>
      <c r="C104" s="159">
        <v>0</v>
      </c>
      <c r="D104" s="159">
        <v>0</v>
      </c>
      <c r="E104" s="159">
        <v>0</v>
      </c>
      <c r="F104" s="159">
        <v>0.10526315789473684</v>
      </c>
      <c r="G104" s="159">
        <v>0.04</v>
      </c>
      <c r="H104" s="159">
        <v>0.1</v>
      </c>
      <c r="I104" s="159">
        <v>2.0408163265306121E-2</v>
      </c>
      <c r="J104" s="159">
        <v>1.4492753623188406E-2</v>
      </c>
      <c r="K104" s="159">
        <v>0.11904761904761904</v>
      </c>
      <c r="L104" s="159">
        <v>0</v>
      </c>
    </row>
    <row r="105" spans="2:12" x14ac:dyDescent="0.3">
      <c r="B105" s="153" t="s">
        <v>515</v>
      </c>
      <c r="C105" s="159">
        <v>0.17391304347826086</v>
      </c>
      <c r="D105" s="159">
        <v>0</v>
      </c>
      <c r="E105" s="159">
        <v>0.26315789473684209</v>
      </c>
      <c r="F105" s="159">
        <v>5.2631578947368418E-2</v>
      </c>
      <c r="G105" s="159">
        <v>0.14000000000000001</v>
      </c>
      <c r="H105" s="159">
        <v>6.6666666666666666E-2</v>
      </c>
      <c r="I105" s="159">
        <v>0.22448979591836735</v>
      </c>
      <c r="J105" s="159">
        <v>0.10144927536231885</v>
      </c>
      <c r="K105" s="159">
        <v>9.5238095238095233E-2</v>
      </c>
      <c r="L105" s="159">
        <v>0</v>
      </c>
    </row>
    <row r="106" spans="2:12" x14ac:dyDescent="0.3">
      <c r="B106" s="153" t="s">
        <v>641</v>
      </c>
      <c r="C106" s="159">
        <v>8.6956521739130432E-2</v>
      </c>
      <c r="D106" s="159">
        <v>0.125</v>
      </c>
      <c r="E106" s="159">
        <v>0.10526315789473684</v>
      </c>
      <c r="F106" s="159">
        <v>0.21052631578947367</v>
      </c>
      <c r="G106" s="159">
        <v>0.08</v>
      </c>
      <c r="H106" s="159">
        <v>8.3333333333333329E-2</v>
      </c>
      <c r="I106" s="159">
        <v>2.0408163265306121E-2</v>
      </c>
      <c r="J106" s="159">
        <v>7.2463768115942032E-2</v>
      </c>
      <c r="K106" s="159">
        <v>4.7619047619047616E-2</v>
      </c>
      <c r="L106" s="159">
        <v>0</v>
      </c>
    </row>
    <row r="107" spans="2:12" x14ac:dyDescent="0.3">
      <c r="B107" s="153" t="s">
        <v>556</v>
      </c>
      <c r="C107" s="159">
        <v>8.6956521739130432E-2</v>
      </c>
      <c r="D107" s="159">
        <v>0</v>
      </c>
      <c r="E107" s="159">
        <v>5.2631578947368418E-2</v>
      </c>
      <c r="F107" s="159">
        <v>0.15789473684210525</v>
      </c>
      <c r="G107" s="159">
        <v>0.14000000000000001</v>
      </c>
      <c r="H107" s="159">
        <v>8.3333333333333329E-2</v>
      </c>
      <c r="I107" s="159">
        <v>0.10204081632653061</v>
      </c>
      <c r="J107" s="159">
        <v>0.18840579710144928</v>
      </c>
      <c r="K107" s="159">
        <v>7.1428571428571425E-2</v>
      </c>
      <c r="L107" s="159">
        <v>0</v>
      </c>
    </row>
    <row r="108" spans="2:12" x14ac:dyDescent="0.3">
      <c r="B108" s="153" t="s">
        <v>818</v>
      </c>
      <c r="C108" s="159">
        <v>0</v>
      </c>
      <c r="D108" s="159">
        <v>0.125</v>
      </c>
      <c r="E108" s="159">
        <v>0</v>
      </c>
      <c r="F108" s="159">
        <v>0</v>
      </c>
      <c r="G108" s="159">
        <v>0</v>
      </c>
      <c r="H108" s="159">
        <v>1.6666666666666666E-2</v>
      </c>
      <c r="I108" s="159">
        <v>0</v>
      </c>
      <c r="J108" s="159">
        <v>2.8985507246376812E-2</v>
      </c>
      <c r="K108" s="159">
        <v>2.3809523809523808E-2</v>
      </c>
      <c r="L108" s="159">
        <v>0</v>
      </c>
    </row>
    <row r="109" spans="2:12" x14ac:dyDescent="0.3">
      <c r="B109" s="153" t="s">
        <v>57</v>
      </c>
      <c r="C109" s="159">
        <v>1</v>
      </c>
      <c r="D109" s="159">
        <v>1</v>
      </c>
      <c r="E109" s="159">
        <v>1</v>
      </c>
      <c r="F109" s="159">
        <v>1</v>
      </c>
      <c r="G109" s="159">
        <v>1</v>
      </c>
      <c r="H109" s="159">
        <v>1</v>
      </c>
      <c r="I109" s="159">
        <v>1</v>
      </c>
      <c r="J109" s="159">
        <v>1</v>
      </c>
      <c r="K109" s="159">
        <v>1</v>
      </c>
      <c r="L109" s="159">
        <v>1</v>
      </c>
    </row>
    <row r="110" spans="2:12" x14ac:dyDescent="0.3">
      <c r="C110" s="155"/>
      <c r="D110" s="155"/>
      <c r="E110" s="155"/>
      <c r="F110" s="155"/>
    </row>
    <row r="112" spans="2:12" x14ac:dyDescent="0.3">
      <c r="B112" s="156" t="s">
        <v>860</v>
      </c>
      <c r="C112" s="154" t="s">
        <v>861</v>
      </c>
    </row>
    <row r="114" spans="2:12" x14ac:dyDescent="0.3">
      <c r="B114" s="195" t="s">
        <v>58</v>
      </c>
      <c r="C114" s="196" t="s">
        <v>922</v>
      </c>
      <c r="D114" s="196"/>
      <c r="E114" s="196"/>
      <c r="F114" s="196"/>
      <c r="G114" s="196"/>
      <c r="H114" s="196"/>
      <c r="I114" s="196"/>
      <c r="J114" s="196"/>
      <c r="K114" s="196"/>
      <c r="L114" s="196"/>
    </row>
    <row r="115" spans="2:12" x14ac:dyDescent="0.3">
      <c r="B115" s="196" t="s">
        <v>56</v>
      </c>
      <c r="C115" s="196">
        <v>2010</v>
      </c>
      <c r="D115" s="196">
        <v>2011</v>
      </c>
      <c r="E115" s="196">
        <v>2012</v>
      </c>
      <c r="F115" s="196">
        <v>2013</v>
      </c>
      <c r="G115" s="196">
        <v>2014</v>
      </c>
      <c r="H115" s="196">
        <v>2015</v>
      </c>
      <c r="I115" s="196">
        <v>2016</v>
      </c>
      <c r="J115" s="196">
        <v>2017</v>
      </c>
      <c r="K115" s="196">
        <v>2018</v>
      </c>
      <c r="L115" s="196">
        <v>2019</v>
      </c>
    </row>
    <row r="116" spans="2:12" x14ac:dyDescent="0.3">
      <c r="B116" s="121" t="s">
        <v>1529</v>
      </c>
      <c r="C116" s="122">
        <v>0.95652173913043481</v>
      </c>
      <c r="D116" s="122">
        <v>1</v>
      </c>
      <c r="E116" s="122">
        <v>0.94736842105263153</v>
      </c>
      <c r="F116" s="122">
        <v>0.78947368421052633</v>
      </c>
      <c r="G116" s="122">
        <v>0.94</v>
      </c>
      <c r="H116" s="122">
        <v>0.95</v>
      </c>
      <c r="I116" s="122">
        <v>0.91836734693877553</v>
      </c>
      <c r="J116" s="122">
        <v>0.95652173913043481</v>
      </c>
      <c r="K116" s="122">
        <v>0.90476190476190477</v>
      </c>
      <c r="L116" s="122">
        <v>1</v>
      </c>
    </row>
    <row r="117" spans="2:12" x14ac:dyDescent="0.3">
      <c r="B117" s="120" t="s">
        <v>21</v>
      </c>
      <c r="C117" s="122">
        <v>0.2608695652173913</v>
      </c>
      <c r="D117" s="122">
        <v>0.25</v>
      </c>
      <c r="E117" s="122">
        <v>0.15789473684210525</v>
      </c>
      <c r="F117" s="122">
        <v>0.26315789473684209</v>
      </c>
      <c r="G117" s="122">
        <v>0.2</v>
      </c>
      <c r="H117" s="122">
        <v>0.21666666666666667</v>
      </c>
      <c r="I117" s="122">
        <v>0.36734693877551022</v>
      </c>
      <c r="J117" s="122">
        <v>0.34782608695652173</v>
      </c>
      <c r="K117" s="122">
        <v>0.33333333333333331</v>
      </c>
      <c r="L117" s="122">
        <v>0.66666666666666663</v>
      </c>
    </row>
    <row r="118" spans="2:12" x14ac:dyDescent="0.3">
      <c r="B118" s="120" t="s">
        <v>1461</v>
      </c>
      <c r="C118" s="122">
        <v>0</v>
      </c>
      <c r="D118" s="122">
        <v>0</v>
      </c>
      <c r="E118" s="122">
        <v>0</v>
      </c>
      <c r="F118" s="122">
        <v>0</v>
      </c>
      <c r="G118" s="122">
        <v>0</v>
      </c>
      <c r="H118" s="122">
        <v>0</v>
      </c>
      <c r="I118" s="122">
        <v>0</v>
      </c>
      <c r="J118" s="122">
        <v>0</v>
      </c>
      <c r="K118" s="122">
        <v>2.3809523809523808E-2</v>
      </c>
      <c r="L118" s="122">
        <v>0</v>
      </c>
    </row>
    <row r="119" spans="2:12" x14ac:dyDescent="0.3">
      <c r="B119" s="120" t="s">
        <v>26</v>
      </c>
      <c r="C119" s="122">
        <v>0.43478260869565216</v>
      </c>
      <c r="D119" s="122">
        <v>0.25</v>
      </c>
      <c r="E119" s="122">
        <v>0.47368421052631576</v>
      </c>
      <c r="F119" s="122">
        <v>0.31578947368421051</v>
      </c>
      <c r="G119" s="122">
        <v>0.4</v>
      </c>
      <c r="H119" s="122">
        <v>0.33333333333333331</v>
      </c>
      <c r="I119" s="122">
        <v>0.32653061224489793</v>
      </c>
      <c r="J119" s="122">
        <v>0.44927536231884058</v>
      </c>
      <c r="K119" s="122">
        <v>0.38095238095238093</v>
      </c>
      <c r="L119" s="122">
        <v>0.33333333333333331</v>
      </c>
    </row>
    <row r="120" spans="2:12" x14ac:dyDescent="0.3">
      <c r="B120" s="120" t="s">
        <v>31</v>
      </c>
      <c r="C120" s="122">
        <v>0.13043478260869565</v>
      </c>
      <c r="D120" s="122">
        <v>0.125</v>
      </c>
      <c r="E120" s="122">
        <v>0.15789473684210525</v>
      </c>
      <c r="F120" s="122">
        <v>0.15789473684210525</v>
      </c>
      <c r="G120" s="122">
        <v>0.16</v>
      </c>
      <c r="H120" s="122">
        <v>0.15</v>
      </c>
      <c r="I120" s="122">
        <v>6.1224489795918366E-2</v>
      </c>
      <c r="J120" s="122">
        <v>4.3478260869565216E-2</v>
      </c>
      <c r="K120" s="122">
        <v>4.7619047619047616E-2</v>
      </c>
      <c r="L120" s="122">
        <v>0</v>
      </c>
    </row>
    <row r="121" spans="2:12" x14ac:dyDescent="0.3">
      <c r="B121" s="120" t="s">
        <v>36</v>
      </c>
      <c r="C121" s="122">
        <v>8.6956521739130432E-2</v>
      </c>
      <c r="D121" s="122">
        <v>0.25</v>
      </c>
      <c r="E121" s="122">
        <v>5.2631578947368418E-2</v>
      </c>
      <c r="F121" s="122">
        <v>5.2631578947368418E-2</v>
      </c>
      <c r="G121" s="122">
        <v>0.14000000000000001</v>
      </c>
      <c r="H121" s="122">
        <v>0.1</v>
      </c>
      <c r="I121" s="122">
        <v>2.0408163265306121E-2</v>
      </c>
      <c r="J121" s="122">
        <v>4.3478260869565216E-2</v>
      </c>
      <c r="K121" s="122">
        <v>4.7619047619047616E-2</v>
      </c>
      <c r="L121" s="122">
        <v>0</v>
      </c>
    </row>
    <row r="122" spans="2:12" x14ac:dyDescent="0.3">
      <c r="B122" s="120" t="s">
        <v>560</v>
      </c>
      <c r="C122" s="122">
        <v>0</v>
      </c>
      <c r="D122" s="122">
        <v>0</v>
      </c>
      <c r="E122" s="122">
        <v>0</v>
      </c>
      <c r="F122" s="122">
        <v>0</v>
      </c>
      <c r="G122" s="122">
        <v>0</v>
      </c>
      <c r="H122" s="122">
        <v>1.6666666666666666E-2</v>
      </c>
      <c r="I122" s="122">
        <v>0</v>
      </c>
      <c r="J122" s="122">
        <v>0</v>
      </c>
      <c r="K122" s="122">
        <v>0</v>
      </c>
      <c r="L122" s="122">
        <v>0</v>
      </c>
    </row>
    <row r="123" spans="2:12" x14ac:dyDescent="0.3">
      <c r="B123" s="120" t="s">
        <v>52</v>
      </c>
      <c r="C123" s="122">
        <v>0</v>
      </c>
      <c r="D123" s="122">
        <v>0.125</v>
      </c>
      <c r="E123" s="122">
        <v>0</v>
      </c>
      <c r="F123" s="122">
        <v>0</v>
      </c>
      <c r="G123" s="122">
        <v>0</v>
      </c>
      <c r="H123" s="122">
        <v>0</v>
      </c>
      <c r="I123" s="122">
        <v>0</v>
      </c>
      <c r="J123" s="122">
        <v>0</v>
      </c>
      <c r="K123" s="122">
        <v>0</v>
      </c>
      <c r="L123" s="122">
        <v>0</v>
      </c>
    </row>
    <row r="124" spans="2:12" x14ac:dyDescent="0.3">
      <c r="B124" s="120" t="s">
        <v>37</v>
      </c>
      <c r="C124" s="122">
        <v>0</v>
      </c>
      <c r="D124" s="122">
        <v>0</v>
      </c>
      <c r="E124" s="122">
        <v>0</v>
      </c>
      <c r="F124" s="122">
        <v>0</v>
      </c>
      <c r="G124" s="122">
        <v>0</v>
      </c>
      <c r="H124" s="122">
        <v>6.6666666666666666E-2</v>
      </c>
      <c r="I124" s="122">
        <v>6.1224489795918366E-2</v>
      </c>
      <c r="J124" s="122">
        <v>4.3478260869565216E-2</v>
      </c>
      <c r="K124" s="122">
        <v>2.3809523809523808E-2</v>
      </c>
      <c r="L124" s="122">
        <v>0</v>
      </c>
    </row>
    <row r="125" spans="2:12" x14ac:dyDescent="0.3">
      <c r="B125" s="120" t="s">
        <v>42</v>
      </c>
      <c r="C125" s="122">
        <v>4.3478260869565216E-2</v>
      </c>
      <c r="D125" s="122">
        <v>0</v>
      </c>
      <c r="E125" s="122">
        <v>0.10526315789473684</v>
      </c>
      <c r="F125" s="122">
        <v>0</v>
      </c>
      <c r="G125" s="122">
        <v>0.04</v>
      </c>
      <c r="H125" s="122">
        <v>6.6666666666666666E-2</v>
      </c>
      <c r="I125" s="122">
        <v>8.1632653061224483E-2</v>
      </c>
      <c r="J125" s="122">
        <v>2.8985507246376812E-2</v>
      </c>
      <c r="K125" s="122">
        <v>4.7619047619047616E-2</v>
      </c>
      <c r="L125" s="122">
        <v>0</v>
      </c>
    </row>
    <row r="126" spans="2:12" x14ac:dyDescent="0.3">
      <c r="B126" s="121" t="s">
        <v>1530</v>
      </c>
      <c r="C126" s="122">
        <v>4.3478260869565216E-2</v>
      </c>
      <c r="D126" s="122">
        <v>0</v>
      </c>
      <c r="E126" s="122">
        <v>0</v>
      </c>
      <c r="F126" s="122">
        <v>0</v>
      </c>
      <c r="G126" s="122">
        <v>0.04</v>
      </c>
      <c r="H126" s="122">
        <v>1.6666666666666666E-2</v>
      </c>
      <c r="I126" s="122">
        <v>2.0408163265306121E-2</v>
      </c>
      <c r="J126" s="122">
        <v>4.3478260869565216E-2</v>
      </c>
      <c r="K126" s="122">
        <v>7.1428571428571425E-2</v>
      </c>
      <c r="L126" s="122">
        <v>0</v>
      </c>
    </row>
    <row r="127" spans="2:12" x14ac:dyDescent="0.3">
      <c r="B127" s="120" t="s">
        <v>1482</v>
      </c>
      <c r="C127" s="122">
        <v>0</v>
      </c>
      <c r="D127" s="122">
        <v>0</v>
      </c>
      <c r="E127" s="122">
        <v>0</v>
      </c>
      <c r="F127" s="122">
        <v>0</v>
      </c>
      <c r="G127" s="122">
        <v>0</v>
      </c>
      <c r="H127" s="122">
        <v>0</v>
      </c>
      <c r="I127" s="122">
        <v>2.0408163265306121E-2</v>
      </c>
      <c r="J127" s="122">
        <v>1.4492753623188406E-2</v>
      </c>
      <c r="K127" s="122">
        <v>0</v>
      </c>
      <c r="L127" s="122">
        <v>0</v>
      </c>
    </row>
    <row r="128" spans="2:12" x14ac:dyDescent="0.3">
      <c r="B128" s="120" t="s">
        <v>1483</v>
      </c>
      <c r="C128" s="122">
        <v>0</v>
      </c>
      <c r="D128" s="122">
        <v>0</v>
      </c>
      <c r="E128" s="122">
        <v>0</v>
      </c>
      <c r="F128" s="122">
        <v>0</v>
      </c>
      <c r="G128" s="122">
        <v>0</v>
      </c>
      <c r="H128" s="122">
        <v>0</v>
      </c>
      <c r="I128" s="122">
        <v>0</v>
      </c>
      <c r="J128" s="122">
        <v>1.4492753623188406E-2</v>
      </c>
      <c r="K128" s="122">
        <v>2.3809523809523808E-2</v>
      </c>
      <c r="L128" s="122">
        <v>0</v>
      </c>
    </row>
    <row r="129" spans="2:12" x14ac:dyDescent="0.3">
      <c r="B129" s="120" t="s">
        <v>1485</v>
      </c>
      <c r="C129" s="122">
        <v>0</v>
      </c>
      <c r="D129" s="122">
        <v>0</v>
      </c>
      <c r="E129" s="122">
        <v>0</v>
      </c>
      <c r="F129" s="122">
        <v>0</v>
      </c>
      <c r="G129" s="122">
        <v>0</v>
      </c>
      <c r="H129" s="122">
        <v>0</v>
      </c>
      <c r="I129" s="122">
        <v>0</v>
      </c>
      <c r="J129" s="122">
        <v>0</v>
      </c>
      <c r="K129" s="122">
        <v>2.3809523809523808E-2</v>
      </c>
      <c r="L129" s="122">
        <v>0</v>
      </c>
    </row>
    <row r="130" spans="2:12" x14ac:dyDescent="0.3">
      <c r="B130" s="120" t="s">
        <v>94</v>
      </c>
      <c r="C130" s="122">
        <v>0</v>
      </c>
      <c r="D130" s="122">
        <v>0</v>
      </c>
      <c r="E130" s="122">
        <v>0</v>
      </c>
      <c r="F130" s="122">
        <v>0</v>
      </c>
      <c r="G130" s="122">
        <v>0.02</v>
      </c>
      <c r="H130" s="122">
        <v>1.6666666666666666E-2</v>
      </c>
      <c r="I130" s="122">
        <v>0</v>
      </c>
      <c r="J130" s="122">
        <v>0</v>
      </c>
      <c r="K130" s="122">
        <v>2.3809523809523808E-2</v>
      </c>
      <c r="L130" s="122">
        <v>0</v>
      </c>
    </row>
    <row r="131" spans="2:12" x14ac:dyDescent="0.3">
      <c r="B131" s="120" t="s">
        <v>575</v>
      </c>
      <c r="C131" s="122">
        <v>4.3478260869565216E-2</v>
      </c>
      <c r="D131" s="122">
        <v>0</v>
      </c>
      <c r="E131" s="122">
        <v>0</v>
      </c>
      <c r="F131" s="122">
        <v>0</v>
      </c>
      <c r="G131" s="122">
        <v>0</v>
      </c>
      <c r="H131" s="122">
        <v>0</v>
      </c>
      <c r="I131" s="122">
        <v>0</v>
      </c>
      <c r="J131" s="122">
        <v>0</v>
      </c>
      <c r="K131" s="122">
        <v>0</v>
      </c>
      <c r="L131" s="122">
        <v>0</v>
      </c>
    </row>
    <row r="132" spans="2:12" x14ac:dyDescent="0.3">
      <c r="B132" s="120" t="s">
        <v>574</v>
      </c>
      <c r="C132" s="122">
        <v>0</v>
      </c>
      <c r="D132" s="122">
        <v>0</v>
      </c>
      <c r="E132" s="122">
        <v>0</v>
      </c>
      <c r="F132" s="122">
        <v>0</v>
      </c>
      <c r="G132" s="122">
        <v>0.02</v>
      </c>
      <c r="H132" s="122">
        <v>0</v>
      </c>
      <c r="I132" s="122">
        <v>0</v>
      </c>
      <c r="J132" s="122">
        <v>1.4492753623188406E-2</v>
      </c>
      <c r="K132" s="122">
        <v>0</v>
      </c>
      <c r="L132" s="122">
        <v>0</v>
      </c>
    </row>
    <row r="133" spans="2:12" x14ac:dyDescent="0.3">
      <c r="B133" s="121" t="s">
        <v>1531</v>
      </c>
      <c r="C133" s="122">
        <v>0</v>
      </c>
      <c r="D133" s="122">
        <v>0</v>
      </c>
      <c r="E133" s="122">
        <v>5.2631578947368418E-2</v>
      </c>
      <c r="F133" s="122">
        <v>0.21052631578947367</v>
      </c>
      <c r="G133" s="122">
        <v>0.02</v>
      </c>
      <c r="H133" s="122">
        <v>3.3333333333333333E-2</v>
      </c>
      <c r="I133" s="122">
        <v>6.1224489795918366E-2</v>
      </c>
      <c r="J133" s="122">
        <v>0</v>
      </c>
      <c r="K133" s="122">
        <v>2.3809523809523808E-2</v>
      </c>
      <c r="L133" s="122">
        <v>0</v>
      </c>
    </row>
    <row r="134" spans="2:12" x14ac:dyDescent="0.3">
      <c r="B134" s="120" t="s">
        <v>280</v>
      </c>
      <c r="C134" s="122">
        <v>0</v>
      </c>
      <c r="D134" s="122">
        <v>0</v>
      </c>
      <c r="E134" s="122">
        <v>5.2631578947368418E-2</v>
      </c>
      <c r="F134" s="122">
        <v>0.21052631578947367</v>
      </c>
      <c r="G134" s="122">
        <v>0.02</v>
      </c>
      <c r="H134" s="122">
        <v>3.3333333333333333E-2</v>
      </c>
      <c r="I134" s="122">
        <v>6.1224489795918366E-2</v>
      </c>
      <c r="J134" s="122">
        <v>0</v>
      </c>
      <c r="K134" s="122">
        <v>2.3809523809523808E-2</v>
      </c>
      <c r="L134" s="122">
        <v>0</v>
      </c>
    </row>
    <row r="135" spans="2:12" x14ac:dyDescent="0.3">
      <c r="B135" s="153" t="s">
        <v>57</v>
      </c>
      <c r="C135" s="159">
        <v>1</v>
      </c>
      <c r="D135" s="159">
        <v>1</v>
      </c>
      <c r="E135" s="159">
        <v>1</v>
      </c>
      <c r="F135" s="159">
        <v>1</v>
      </c>
      <c r="G135" s="159">
        <v>1</v>
      </c>
      <c r="H135" s="159">
        <v>1</v>
      </c>
      <c r="I135" s="159">
        <v>1</v>
      </c>
      <c r="J135" s="159">
        <v>1</v>
      </c>
      <c r="K135" s="159">
        <v>1</v>
      </c>
      <c r="L135" s="159">
        <v>1</v>
      </c>
    </row>
    <row r="139" spans="2:12" x14ac:dyDescent="0.3">
      <c r="B139" s="164" t="s">
        <v>21</v>
      </c>
      <c r="C139" s="159">
        <f>C117</f>
        <v>0.2608695652173913</v>
      </c>
      <c r="D139" s="159">
        <f t="shared" ref="D139:L139" si="0">D117</f>
        <v>0.25</v>
      </c>
      <c r="E139" s="159">
        <f t="shared" si="0"/>
        <v>0.15789473684210525</v>
      </c>
      <c r="F139" s="159">
        <f t="shared" si="0"/>
        <v>0.26315789473684209</v>
      </c>
      <c r="G139" s="159">
        <f t="shared" si="0"/>
        <v>0.2</v>
      </c>
      <c r="H139" s="159">
        <f t="shared" si="0"/>
        <v>0.21666666666666667</v>
      </c>
      <c r="I139" s="159">
        <f t="shared" si="0"/>
        <v>0.36734693877551022</v>
      </c>
      <c r="J139" s="159">
        <f t="shared" si="0"/>
        <v>0.34782608695652173</v>
      </c>
      <c r="K139" s="159">
        <f t="shared" si="0"/>
        <v>0.33333333333333331</v>
      </c>
      <c r="L139" s="159">
        <f t="shared" si="0"/>
        <v>0.66666666666666663</v>
      </c>
    </row>
    <row r="140" spans="2:12" x14ac:dyDescent="0.3">
      <c r="B140" s="164" t="s">
        <v>26</v>
      </c>
      <c r="C140" s="159">
        <f>C119</f>
        <v>0.43478260869565216</v>
      </c>
      <c r="D140" s="159">
        <f t="shared" ref="D140:L140" si="1">D119</f>
        <v>0.25</v>
      </c>
      <c r="E140" s="159">
        <f t="shared" si="1"/>
        <v>0.47368421052631576</v>
      </c>
      <c r="F140" s="159">
        <f t="shared" si="1"/>
        <v>0.31578947368421051</v>
      </c>
      <c r="G140" s="159">
        <f t="shared" si="1"/>
        <v>0.4</v>
      </c>
      <c r="H140" s="159">
        <f t="shared" si="1"/>
        <v>0.33333333333333331</v>
      </c>
      <c r="I140" s="159">
        <f t="shared" si="1"/>
        <v>0.32653061224489793</v>
      </c>
      <c r="J140" s="159">
        <f t="shared" si="1"/>
        <v>0.44927536231884058</v>
      </c>
      <c r="K140" s="159">
        <f t="shared" si="1"/>
        <v>0.38095238095238093</v>
      </c>
      <c r="L140" s="159">
        <f t="shared" si="1"/>
        <v>0.33333333333333331</v>
      </c>
    </row>
    <row r="141" spans="2:12" x14ac:dyDescent="0.3">
      <c r="B141" s="164" t="s">
        <v>42</v>
      </c>
      <c r="C141" s="159">
        <f>C125</f>
        <v>4.3478260869565216E-2</v>
      </c>
      <c r="D141" s="159">
        <f t="shared" ref="D141:L141" si="2">D125</f>
        <v>0</v>
      </c>
      <c r="E141" s="159">
        <f t="shared" si="2"/>
        <v>0.10526315789473684</v>
      </c>
      <c r="F141" s="159">
        <f t="shared" si="2"/>
        <v>0</v>
      </c>
      <c r="G141" s="159">
        <f t="shared" si="2"/>
        <v>0.04</v>
      </c>
      <c r="H141" s="159">
        <f t="shared" si="2"/>
        <v>6.6666666666666666E-2</v>
      </c>
      <c r="I141" s="159">
        <f t="shared" si="2"/>
        <v>8.1632653061224483E-2</v>
      </c>
      <c r="J141" s="159">
        <f t="shared" si="2"/>
        <v>2.8985507246376812E-2</v>
      </c>
      <c r="K141" s="159">
        <f t="shared" si="2"/>
        <v>4.7619047619047616E-2</v>
      </c>
      <c r="L141" s="159">
        <f t="shared" si="2"/>
        <v>0</v>
      </c>
    </row>
    <row r="142" spans="2:12" x14ac:dyDescent="0.3">
      <c r="B142" s="164" t="s">
        <v>31</v>
      </c>
      <c r="C142" s="159">
        <f>C120</f>
        <v>0.13043478260869565</v>
      </c>
      <c r="D142" s="159">
        <f t="shared" ref="D142:L142" si="3">D120</f>
        <v>0.125</v>
      </c>
      <c r="E142" s="159">
        <f t="shared" si="3"/>
        <v>0.15789473684210525</v>
      </c>
      <c r="F142" s="159">
        <f t="shared" si="3"/>
        <v>0.15789473684210525</v>
      </c>
      <c r="G142" s="159">
        <f t="shared" si="3"/>
        <v>0.16</v>
      </c>
      <c r="H142" s="159">
        <f t="shared" si="3"/>
        <v>0.15</v>
      </c>
      <c r="I142" s="159">
        <f t="shared" si="3"/>
        <v>6.1224489795918366E-2</v>
      </c>
      <c r="J142" s="159">
        <f t="shared" si="3"/>
        <v>4.3478260869565216E-2</v>
      </c>
      <c r="K142" s="159">
        <f t="shared" si="3"/>
        <v>4.7619047619047616E-2</v>
      </c>
      <c r="L142" s="159">
        <f t="shared" si="3"/>
        <v>0</v>
      </c>
    </row>
    <row r="143" spans="2:12" x14ac:dyDescent="0.3">
      <c r="B143" s="164" t="s">
        <v>36</v>
      </c>
      <c r="C143" s="159">
        <f>C121</f>
        <v>8.6956521739130432E-2</v>
      </c>
      <c r="D143" s="159">
        <f t="shared" ref="D143:L143" si="4">D121</f>
        <v>0.25</v>
      </c>
      <c r="E143" s="159">
        <f t="shared" si="4"/>
        <v>5.2631578947368418E-2</v>
      </c>
      <c r="F143" s="159">
        <f t="shared" si="4"/>
        <v>5.2631578947368418E-2</v>
      </c>
      <c r="G143" s="159">
        <f t="shared" si="4"/>
        <v>0.14000000000000001</v>
      </c>
      <c r="H143" s="159">
        <f t="shared" si="4"/>
        <v>0.1</v>
      </c>
      <c r="I143" s="159">
        <f t="shared" si="4"/>
        <v>2.0408163265306121E-2</v>
      </c>
      <c r="J143" s="159">
        <f t="shared" si="4"/>
        <v>4.3478260869565216E-2</v>
      </c>
      <c r="K143" s="159">
        <f t="shared" si="4"/>
        <v>4.7619047619047616E-2</v>
      </c>
      <c r="L143" s="159">
        <f t="shared" si="4"/>
        <v>0</v>
      </c>
    </row>
    <row r="144" spans="2:12" x14ac:dyDescent="0.3">
      <c r="B144" s="164" t="s">
        <v>1615</v>
      </c>
      <c r="C144" s="159">
        <f>C124</f>
        <v>0</v>
      </c>
      <c r="D144" s="159">
        <f t="shared" ref="D144:L144" si="5">D124</f>
        <v>0</v>
      </c>
      <c r="E144" s="159">
        <f t="shared" si="5"/>
        <v>0</v>
      </c>
      <c r="F144" s="159">
        <f t="shared" si="5"/>
        <v>0</v>
      </c>
      <c r="G144" s="159">
        <f t="shared" si="5"/>
        <v>0</v>
      </c>
      <c r="H144" s="159">
        <f t="shared" si="5"/>
        <v>6.6666666666666666E-2</v>
      </c>
      <c r="I144" s="159">
        <f t="shared" si="5"/>
        <v>6.1224489795918366E-2</v>
      </c>
      <c r="J144" s="159">
        <f t="shared" si="5"/>
        <v>4.3478260869565216E-2</v>
      </c>
      <c r="K144" s="159">
        <f t="shared" si="5"/>
        <v>2.3809523809523808E-2</v>
      </c>
      <c r="L144" s="159">
        <f t="shared" si="5"/>
        <v>0</v>
      </c>
    </row>
    <row r="145" spans="2:12" x14ac:dyDescent="0.3">
      <c r="B145" s="164" t="s">
        <v>1616</v>
      </c>
      <c r="C145" s="159">
        <f>C135-C139-C140-C141-C142-C143-C144</f>
        <v>4.3478260869565161E-2</v>
      </c>
      <c r="D145" s="159">
        <f t="shared" ref="D145:L145" si="6">D135-D139-D140-D141-D142-D143-D144</f>
        <v>0.125</v>
      </c>
      <c r="E145" s="159">
        <f t="shared" si="6"/>
        <v>5.2631578947368418E-2</v>
      </c>
      <c r="F145" s="159">
        <f t="shared" si="6"/>
        <v>0.21052631578947378</v>
      </c>
      <c r="G145" s="159">
        <f t="shared" si="6"/>
        <v>6.0000000000000026E-2</v>
      </c>
      <c r="H145" s="159">
        <f t="shared" si="6"/>
        <v>6.6666666666666693E-2</v>
      </c>
      <c r="I145" s="159">
        <f t="shared" si="6"/>
        <v>8.1632653061224567E-2</v>
      </c>
      <c r="J145" s="159">
        <f t="shared" si="6"/>
        <v>4.3478260869565244E-2</v>
      </c>
      <c r="K145" s="159">
        <f t="shared" si="6"/>
        <v>0.11904761904761915</v>
      </c>
      <c r="L145" s="159">
        <f t="shared" si="6"/>
        <v>5.5511151231257827E-17</v>
      </c>
    </row>
    <row r="149" spans="2:12" x14ac:dyDescent="0.3">
      <c r="C149" s="165">
        <v>0.2608695652173913</v>
      </c>
      <c r="D149" s="165">
        <v>0.43478260869565216</v>
      </c>
      <c r="E149" s="165">
        <v>4.3478260869565216E-2</v>
      </c>
      <c r="F149" s="165">
        <v>0.13043478260869565</v>
      </c>
      <c r="G149" s="90">
        <v>8.6956521739130432E-2</v>
      </c>
      <c r="H149" s="90">
        <v>0</v>
      </c>
      <c r="I149" s="90">
        <v>4.3478260869565161E-2</v>
      </c>
    </row>
    <row r="150" spans="2:12" x14ac:dyDescent="0.3">
      <c r="C150" s="165">
        <v>0.25</v>
      </c>
      <c r="D150" s="165">
        <v>0.25</v>
      </c>
      <c r="E150" s="165">
        <v>0</v>
      </c>
      <c r="F150" s="165">
        <v>0.125</v>
      </c>
      <c r="G150" s="90">
        <v>0.25</v>
      </c>
      <c r="H150" s="90">
        <v>0</v>
      </c>
      <c r="I150" s="90">
        <v>0.125</v>
      </c>
    </row>
    <row r="151" spans="2:12" x14ac:dyDescent="0.3">
      <c r="C151" s="165">
        <v>0.15789473684210525</v>
      </c>
      <c r="D151" s="165">
        <v>0.47368421052631576</v>
      </c>
      <c r="E151" s="165">
        <v>0.10526315789473684</v>
      </c>
      <c r="F151" s="165">
        <v>0.15789473684210525</v>
      </c>
      <c r="G151" s="90">
        <v>5.2631578947368418E-2</v>
      </c>
      <c r="H151" s="90">
        <v>0</v>
      </c>
      <c r="I151" s="90">
        <v>5.2631578947368418E-2</v>
      </c>
    </row>
    <row r="152" spans="2:12" x14ac:dyDescent="0.3">
      <c r="C152" s="165">
        <v>0.26315789473684209</v>
      </c>
      <c r="D152" s="165">
        <v>0.31578947368421051</v>
      </c>
      <c r="E152" s="165">
        <v>0</v>
      </c>
      <c r="F152" s="165">
        <v>0.15789473684210525</v>
      </c>
      <c r="G152" s="90">
        <v>5.2631578947368418E-2</v>
      </c>
      <c r="H152" s="90">
        <v>0</v>
      </c>
      <c r="I152" s="90">
        <v>0.21052631578947378</v>
      </c>
    </row>
    <row r="153" spans="2:12" x14ac:dyDescent="0.3">
      <c r="C153" s="165">
        <v>0.2</v>
      </c>
      <c r="D153" s="165">
        <v>0.4</v>
      </c>
      <c r="E153" s="165">
        <v>0.04</v>
      </c>
      <c r="F153" s="165">
        <v>0.16</v>
      </c>
      <c r="G153" s="90">
        <v>0.14000000000000001</v>
      </c>
      <c r="H153" s="90">
        <v>0</v>
      </c>
      <c r="I153" s="90">
        <v>6.0000000000000026E-2</v>
      </c>
    </row>
    <row r="154" spans="2:12" x14ac:dyDescent="0.3">
      <c r="C154" s="165">
        <v>0.21666666666666667</v>
      </c>
      <c r="D154" s="165">
        <v>0.33333333333333331</v>
      </c>
      <c r="E154" s="165">
        <v>6.6666666666666666E-2</v>
      </c>
      <c r="F154" s="165">
        <v>0.15</v>
      </c>
      <c r="G154" s="90">
        <v>0.1</v>
      </c>
      <c r="H154" s="90">
        <v>6.6666666666666666E-2</v>
      </c>
      <c r="I154" s="90">
        <v>6.6666666666666693E-2</v>
      </c>
    </row>
    <row r="155" spans="2:12" x14ac:dyDescent="0.3">
      <c r="C155" s="165">
        <v>0.36734693877551022</v>
      </c>
      <c r="D155" s="165">
        <v>0.32653061224489793</v>
      </c>
      <c r="E155" s="165">
        <v>8.1632653061224483E-2</v>
      </c>
      <c r="F155" s="165">
        <v>6.1224489795918366E-2</v>
      </c>
      <c r="G155" s="90">
        <v>2.0408163265306121E-2</v>
      </c>
      <c r="H155" s="90">
        <v>6.1224489795918366E-2</v>
      </c>
      <c r="I155" s="90">
        <v>8.1632653061224567E-2</v>
      </c>
    </row>
    <row r="156" spans="2:12" x14ac:dyDescent="0.3">
      <c r="C156" s="165">
        <v>0.35294117647058826</v>
      </c>
      <c r="D156" s="165">
        <v>0.45588235294117646</v>
      </c>
      <c r="E156" s="165">
        <v>2.9411764705882353E-2</v>
      </c>
      <c r="F156" s="165">
        <v>4.4117647058823532E-2</v>
      </c>
      <c r="G156" s="90">
        <v>4.4117647058823532E-2</v>
      </c>
      <c r="H156" s="90">
        <v>4.4117647058823532E-2</v>
      </c>
      <c r="I156" s="90">
        <v>2.9411764705882255E-2</v>
      </c>
    </row>
    <row r="157" spans="2:12" x14ac:dyDescent="0.3">
      <c r="C157" s="165">
        <v>0.33333333333333331</v>
      </c>
      <c r="D157" s="165">
        <v>0.38095238095238093</v>
      </c>
      <c r="E157" s="165">
        <v>4.7619047619047616E-2</v>
      </c>
      <c r="F157" s="165">
        <v>4.7619047619047616E-2</v>
      </c>
      <c r="G157" s="90">
        <v>4.7619047619047616E-2</v>
      </c>
      <c r="H157" s="90">
        <v>2.3809523809523808E-2</v>
      </c>
      <c r="I157" s="90">
        <v>0.11904761904761915</v>
      </c>
    </row>
  </sheetData>
  <conditionalFormatting pivot="1" sqref="C26:L32 C34:L34">
    <cfRule type="colorScale" priority="13">
      <colorScale>
        <cfvo type="min"/>
        <cfvo type="max"/>
        <color rgb="FFFCFCFF"/>
        <color rgb="FF63BE7B"/>
      </colorScale>
    </cfRule>
  </conditionalFormatting>
  <conditionalFormatting pivot="1" sqref="C76:C82 C74 C87:C88 C91">
    <cfRule type="colorScale" priority="12">
      <colorScale>
        <cfvo type="min"/>
        <cfvo type="max"/>
        <color rgb="FFFCFCFF"/>
        <color rgb="FF63BE7B"/>
      </colorScale>
    </cfRule>
  </conditionalFormatting>
  <conditionalFormatting pivot="1" sqref="C74:C82 C73 C83 C84:C89 C90 C91">
    <cfRule type="colorScale" priority="9">
      <colorScale>
        <cfvo type="min"/>
        <cfvo type="max"/>
        <color rgb="FFFCFCFF"/>
        <color rgb="FF63BE7B"/>
      </colorScale>
    </cfRule>
  </conditionalFormatting>
  <conditionalFormatting pivot="1" sqref="D76:D82 D74 E74 E76:E82 F74 F76:F82 G74 G76:G82 H74 H76:H82 I74 I76:I82 J74 J76:J82 K74 K76:K82 L74 L76:L82 D87:D88 E87:E88 F87:F88 G87:G88 H87:H88 I87:I88 J87:J88 K87:K88 L87:L88 D91 E91 F91 G91 H91 I91 J91 K91 L91">
    <cfRule type="colorScale" priority="8">
      <colorScale>
        <cfvo type="min"/>
        <cfvo type="max"/>
        <color rgb="FFFCFCFF"/>
        <color rgb="FF63BE7B"/>
      </colorScale>
    </cfRule>
  </conditionalFormatting>
  <conditionalFormatting pivot="1" sqref="D74:D82 E74:E82 F74:F82 G74:G82 H74:H82 I74:I82 J74:J82 K74:K82 L74:L82 D73 E73 F73 G73 H73 I73 J73 K73 L73 D83 E83 F83 G83 H83 I83 J83 K83 L83 D84:D89 E84:E89 F84:F89 G84:G89 H84:H89 I84:I89 J84:J89 K84:K89 L84:L89 D90 E90 F90 G90 H90 I90 J90 K90 L90 D91 E91 F91 G91 H91 I91 J91 K91 L91">
    <cfRule type="colorScale" priority="7">
      <colorScale>
        <cfvo type="min"/>
        <cfvo type="max"/>
        <color rgb="FFFCFCFF"/>
        <color rgb="FF63BE7B"/>
      </colorScale>
    </cfRule>
  </conditionalFormatting>
  <conditionalFormatting pivot="1" sqref="C99:C108">
    <cfRule type="colorScale" priority="6">
      <colorScale>
        <cfvo type="min"/>
        <cfvo type="max"/>
        <color rgb="FFFCFCFF"/>
        <color rgb="FF63BE7B"/>
      </colorScale>
    </cfRule>
  </conditionalFormatting>
  <conditionalFormatting pivot="1" sqref="D99:L108">
    <cfRule type="colorScale" priority="5">
      <colorScale>
        <cfvo type="min"/>
        <cfvo type="max"/>
        <color rgb="FFFCFCFF"/>
        <color rgb="FF63BE7B"/>
      </colorScale>
    </cfRule>
  </conditionalFormatting>
  <conditionalFormatting pivot="1" sqref="C119:C125 C117 C130:C131 C134">
    <cfRule type="colorScale" priority="4">
      <colorScale>
        <cfvo type="min"/>
        <cfvo type="max"/>
        <color rgb="FFFCFCFF"/>
        <color rgb="FF63BE7B"/>
      </colorScale>
    </cfRule>
  </conditionalFormatting>
  <conditionalFormatting pivot="1" sqref="C117:C125 C116 C126 C127:C132 C133 C134">
    <cfRule type="colorScale" priority="3">
      <colorScale>
        <cfvo type="min"/>
        <cfvo type="max"/>
        <color rgb="FFFCFCFF"/>
        <color rgb="FF63BE7B"/>
      </colorScale>
    </cfRule>
  </conditionalFormatting>
  <conditionalFormatting pivot="1" sqref="D119:D125 D117 E117 E119:E125 F117 F119:F125 G117 G119:G125 H117 H119:H125 I117 I119:I125 J117 J119:J125 K117 K119:K125 L117 L119:L125 D130:D131 E130:E131 F130:F131 G130:G131 H130:H131 I130:I131 J130:J131 K130:K131 L130:L131 D134 E134 F134 G134 H134 I134 J134 K134 L134">
    <cfRule type="colorScale" priority="2">
      <colorScale>
        <cfvo type="min"/>
        <cfvo type="max"/>
        <color rgb="FFFCFCFF"/>
        <color rgb="FF63BE7B"/>
      </colorScale>
    </cfRule>
  </conditionalFormatting>
  <conditionalFormatting pivot="1" sqref="D117:D125 E117:E125 F117:F125 G117:G125 H117:H125 I117:I125 J117:J125 K117:K125 L117:L125 D116 E116 F116 G116 H116 I116 J116 K116 L116 D126 E126 F126 G126 H126 I126 J126 K126 L126 D127:D132 E127:E132 F127:F132 G127:G132 H127:H132 I127:I132 J127:J132 K127:K132 L127:L132 D133 E133 F133 G133 H133 I133 J133 K133 L133 D134 E134 F134 G134 H134 I134 J134 K134 L134">
    <cfRule type="colorScale" priority="1">
      <colorScale>
        <cfvo type="min"/>
        <cfvo type="max"/>
        <color rgb="FFFCFCFF"/>
        <color rgb="FF63BE7B"/>
      </colorScale>
    </cfRule>
  </conditionalFormatting>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C2C6"/>
  </sheetPr>
  <dimension ref="B1:I48"/>
  <sheetViews>
    <sheetView showGridLines="0" zoomScaleNormal="100" workbookViewId="0"/>
  </sheetViews>
  <sheetFormatPr defaultColWidth="11.19921875" defaultRowHeight="15.6" x14ac:dyDescent="0.3"/>
  <cols>
    <col min="1" max="1" width="1.69921875" customWidth="1"/>
    <col min="2" max="2" width="31.69921875" customWidth="1"/>
    <col min="3" max="3" width="47.69921875" customWidth="1"/>
    <col min="4" max="4" width="7.69921875" customWidth="1"/>
    <col min="5" max="5" width="4.3984375" style="179" customWidth="1"/>
    <col min="6" max="6" width="31.796875" customWidth="1"/>
    <col min="7" max="7" width="31.796875" style="155" customWidth="1"/>
    <col min="8" max="8" width="48" customWidth="1"/>
    <col min="9" max="9" width="2.19921875" customWidth="1"/>
  </cols>
  <sheetData>
    <row r="1" spans="2:8" ht="10.199999999999999" customHeight="1" x14ac:dyDescent="0.3"/>
    <row r="2" spans="2:8" x14ac:dyDescent="0.3">
      <c r="B2" s="52" t="s">
        <v>1101</v>
      </c>
      <c r="F2" s="52"/>
    </row>
    <row r="4" spans="2:8" ht="22.2" customHeight="1" x14ac:dyDescent="0.3">
      <c r="B4" s="74" t="s">
        <v>44</v>
      </c>
      <c r="C4" s="74" t="s">
        <v>45</v>
      </c>
      <c r="F4" s="180" t="s">
        <v>1620</v>
      </c>
      <c r="G4" s="180" t="s">
        <v>1621</v>
      </c>
      <c r="H4" s="180" t="s">
        <v>1622</v>
      </c>
    </row>
    <row r="5" spans="2:8" ht="6.45" customHeight="1" x14ac:dyDescent="0.3">
      <c r="B5" s="26"/>
      <c r="C5" s="26"/>
      <c r="F5" s="26"/>
      <c r="G5" s="26"/>
      <c r="H5" s="26"/>
    </row>
    <row r="6" spans="2:8" s="1" customFormat="1" x14ac:dyDescent="0.3">
      <c r="B6" s="216" t="s">
        <v>17</v>
      </c>
      <c r="C6" s="33" t="s">
        <v>117</v>
      </c>
      <c r="E6" s="204" t="s">
        <v>1623</v>
      </c>
      <c r="F6" s="216" t="s">
        <v>1321</v>
      </c>
      <c r="G6" s="200" t="s">
        <v>1624</v>
      </c>
      <c r="H6" s="33" t="s">
        <v>1264</v>
      </c>
    </row>
    <row r="7" spans="2:8" s="1" customFormat="1" x14ac:dyDescent="0.3">
      <c r="B7" s="217"/>
      <c r="C7" s="27" t="s">
        <v>116</v>
      </c>
      <c r="E7" s="204"/>
      <c r="F7" s="217"/>
      <c r="G7" s="201"/>
      <c r="H7" s="27" t="s">
        <v>1265</v>
      </c>
    </row>
    <row r="8" spans="2:8" s="1" customFormat="1" x14ac:dyDescent="0.3">
      <c r="B8" s="218"/>
      <c r="C8" s="34" t="s">
        <v>18</v>
      </c>
      <c r="E8" s="204"/>
      <c r="F8" s="218"/>
      <c r="G8" s="202"/>
      <c r="H8" s="34" t="s">
        <v>1266</v>
      </c>
    </row>
    <row r="9" spans="2:8" s="1" customFormat="1" x14ac:dyDescent="0.3">
      <c r="B9" s="209" t="s">
        <v>15</v>
      </c>
      <c r="C9" s="35" t="s">
        <v>287</v>
      </c>
      <c r="E9" s="204"/>
      <c r="F9" s="209" t="s">
        <v>1322</v>
      </c>
      <c r="G9" s="203" t="s">
        <v>1625</v>
      </c>
      <c r="H9" s="35" t="s">
        <v>1267</v>
      </c>
    </row>
    <row r="10" spans="2:8" s="1" customFormat="1" x14ac:dyDescent="0.3">
      <c r="B10" s="210"/>
      <c r="C10" s="36" t="s">
        <v>67</v>
      </c>
      <c r="E10" s="204"/>
      <c r="F10" s="210"/>
      <c r="G10" s="201"/>
      <c r="H10" s="36" t="s">
        <v>1268</v>
      </c>
    </row>
    <row r="11" spans="2:8" s="1" customFormat="1" x14ac:dyDescent="0.3">
      <c r="B11" s="210"/>
      <c r="C11" s="36" t="s">
        <v>20</v>
      </c>
      <c r="E11" s="204"/>
      <c r="F11" s="210"/>
      <c r="G11" s="201"/>
      <c r="H11" s="36" t="s">
        <v>1269</v>
      </c>
    </row>
    <row r="12" spans="2:8" s="1" customFormat="1" x14ac:dyDescent="0.3">
      <c r="B12" s="218"/>
      <c r="C12" s="37" t="s">
        <v>118</v>
      </c>
      <c r="E12" s="204"/>
      <c r="F12" s="218"/>
      <c r="G12" s="202"/>
      <c r="H12" s="37" t="s">
        <v>1270</v>
      </c>
    </row>
    <row r="13" spans="2:8" s="1" customFormat="1" ht="15.6" customHeight="1" x14ac:dyDescent="0.3">
      <c r="B13" s="216" t="s">
        <v>119</v>
      </c>
      <c r="C13" s="27" t="s">
        <v>182</v>
      </c>
      <c r="E13" s="204"/>
      <c r="F13" s="212" t="s">
        <v>1323</v>
      </c>
      <c r="G13" s="200" t="s">
        <v>1626</v>
      </c>
      <c r="H13" s="27" t="s">
        <v>1271</v>
      </c>
    </row>
    <row r="14" spans="2:8" s="1" customFormat="1" x14ac:dyDescent="0.3">
      <c r="B14" s="217"/>
      <c r="C14" s="27" t="s">
        <v>72</v>
      </c>
      <c r="E14" s="204"/>
      <c r="F14" s="214"/>
      <c r="G14" s="206"/>
      <c r="H14" s="27" t="s">
        <v>1272</v>
      </c>
    </row>
    <row r="15" spans="2:8" s="1" customFormat="1" x14ac:dyDescent="0.3">
      <c r="B15" s="217"/>
      <c r="C15" s="27" t="s">
        <v>120</v>
      </c>
      <c r="E15" s="204"/>
      <c r="F15" s="214"/>
      <c r="G15" s="206"/>
      <c r="H15" s="27" t="s">
        <v>1273</v>
      </c>
    </row>
    <row r="16" spans="2:8" s="1" customFormat="1" x14ac:dyDescent="0.3">
      <c r="B16" s="217"/>
      <c r="C16" s="27" t="s">
        <v>68</v>
      </c>
      <c r="E16" s="204"/>
      <c r="F16" s="220"/>
      <c r="G16" s="206"/>
      <c r="H16" s="27" t="s">
        <v>1274</v>
      </c>
    </row>
    <row r="17" spans="2:9" s="1" customFormat="1" x14ac:dyDescent="0.3">
      <c r="B17" s="219"/>
      <c r="C17" s="27" t="s">
        <v>14</v>
      </c>
      <c r="E17" s="204"/>
      <c r="F17" s="206"/>
      <c r="G17" s="206"/>
      <c r="H17" s="27" t="s">
        <v>1275</v>
      </c>
    </row>
    <row r="18" spans="2:9" s="1" customFormat="1" x14ac:dyDescent="0.3">
      <c r="B18" s="219"/>
      <c r="C18" s="27" t="s">
        <v>1496</v>
      </c>
      <c r="E18" s="204"/>
      <c r="F18" s="206"/>
      <c r="G18" s="206"/>
      <c r="H18" s="27" t="s">
        <v>1497</v>
      </c>
    </row>
    <row r="19" spans="2:9" s="1" customFormat="1" x14ac:dyDescent="0.3">
      <c r="B19" s="219"/>
      <c r="C19" s="27" t="s">
        <v>1220</v>
      </c>
      <c r="E19" s="204"/>
      <c r="F19" s="207"/>
      <c r="G19" s="207"/>
      <c r="H19" s="27" t="s">
        <v>1296</v>
      </c>
    </row>
    <row r="20" spans="2:9" s="1" customFormat="1" x14ac:dyDescent="0.3">
      <c r="B20" s="209" t="s">
        <v>69</v>
      </c>
      <c r="C20" s="35" t="s">
        <v>1145</v>
      </c>
      <c r="E20" s="204"/>
      <c r="F20" s="209" t="s">
        <v>1324</v>
      </c>
      <c r="G20" s="203" t="s">
        <v>1627</v>
      </c>
      <c r="H20" s="35" t="s">
        <v>1297</v>
      </c>
    </row>
    <row r="21" spans="2:9" s="1" customFormat="1" x14ac:dyDescent="0.3">
      <c r="B21" s="210"/>
      <c r="C21" s="36" t="s">
        <v>66</v>
      </c>
      <c r="E21" s="204"/>
      <c r="F21" s="210"/>
      <c r="G21" s="206"/>
      <c r="H21" s="36" t="s">
        <v>1276</v>
      </c>
    </row>
    <row r="22" spans="2:9" s="1" customFormat="1" x14ac:dyDescent="0.3">
      <c r="B22" s="210"/>
      <c r="C22" s="36" t="s">
        <v>121</v>
      </c>
      <c r="E22" s="204"/>
      <c r="F22" s="210"/>
      <c r="G22" s="206"/>
      <c r="H22" s="36" t="s">
        <v>1277</v>
      </c>
    </row>
    <row r="23" spans="2:9" s="1" customFormat="1" x14ac:dyDescent="0.3">
      <c r="B23" s="210"/>
      <c r="C23" s="36" t="s">
        <v>122</v>
      </c>
      <c r="E23" s="204"/>
      <c r="F23" s="210"/>
      <c r="G23" s="206"/>
      <c r="H23" s="36" t="s">
        <v>1278</v>
      </c>
    </row>
    <row r="24" spans="2:9" s="1" customFormat="1" x14ac:dyDescent="0.3">
      <c r="B24" s="211"/>
      <c r="C24" s="37" t="s">
        <v>70</v>
      </c>
      <c r="E24" s="204"/>
      <c r="F24" s="211"/>
      <c r="G24" s="207"/>
      <c r="H24" s="37" t="s">
        <v>1279</v>
      </c>
    </row>
    <row r="25" spans="2:9" s="1" customFormat="1" x14ac:dyDescent="0.3">
      <c r="B25" s="212" t="s">
        <v>123</v>
      </c>
      <c r="C25" s="38" t="s">
        <v>1476</v>
      </c>
      <c r="E25" s="204"/>
      <c r="F25" s="212" t="s">
        <v>1325</v>
      </c>
      <c r="G25" s="208" t="s">
        <v>1628</v>
      </c>
      <c r="H25" s="38" t="s">
        <v>1477</v>
      </c>
    </row>
    <row r="26" spans="2:9" s="1" customFormat="1" x14ac:dyDescent="0.3">
      <c r="B26" s="214"/>
      <c r="C26" s="39" t="s">
        <v>124</v>
      </c>
      <c r="E26" s="204"/>
      <c r="F26" s="214"/>
      <c r="G26" s="206"/>
      <c r="H26" s="39" t="s">
        <v>1281</v>
      </c>
    </row>
    <row r="27" spans="2:9" s="1" customFormat="1" x14ac:dyDescent="0.3">
      <c r="B27" s="214"/>
      <c r="C27" s="39" t="s">
        <v>553</v>
      </c>
      <c r="E27" s="204"/>
      <c r="F27" s="214"/>
      <c r="G27" s="206"/>
      <c r="H27" s="39" t="s">
        <v>1298</v>
      </c>
    </row>
    <row r="28" spans="2:9" s="1" customFormat="1" x14ac:dyDescent="0.3">
      <c r="B28" s="215"/>
      <c r="C28" s="40" t="s">
        <v>1381</v>
      </c>
      <c r="E28" s="204"/>
      <c r="F28" s="215"/>
      <c r="G28" s="207"/>
      <c r="H28" s="40" t="s">
        <v>1384</v>
      </c>
    </row>
    <row r="29" spans="2:9" x14ac:dyDescent="0.3">
      <c r="B29" s="209" t="s">
        <v>142</v>
      </c>
      <c r="C29" s="35" t="s">
        <v>143</v>
      </c>
      <c r="E29" s="204"/>
      <c r="F29" s="209" t="s">
        <v>1326</v>
      </c>
      <c r="G29" s="203" t="s">
        <v>1629</v>
      </c>
      <c r="H29" s="35" t="s">
        <v>1282</v>
      </c>
      <c r="I29" s="1"/>
    </row>
    <row r="30" spans="2:9" x14ac:dyDescent="0.3">
      <c r="B30" s="210"/>
      <c r="C30" s="36" t="s">
        <v>144</v>
      </c>
      <c r="E30" s="204"/>
      <c r="F30" s="210"/>
      <c r="G30" s="206"/>
      <c r="H30" s="36" t="s">
        <v>1283</v>
      </c>
      <c r="I30" s="1"/>
    </row>
    <row r="31" spans="2:9" x14ac:dyDescent="0.3">
      <c r="B31" s="210"/>
      <c r="C31" s="36" t="s">
        <v>645</v>
      </c>
      <c r="E31" s="204"/>
      <c r="F31" s="210"/>
      <c r="G31" s="206"/>
      <c r="H31" s="36" t="s">
        <v>1284</v>
      </c>
      <c r="I31" s="1"/>
    </row>
    <row r="32" spans="2:9" x14ac:dyDescent="0.3">
      <c r="B32" s="211"/>
      <c r="C32" s="37" t="s">
        <v>1608</v>
      </c>
      <c r="E32" s="204"/>
      <c r="F32" s="211"/>
      <c r="G32" s="207"/>
      <c r="H32" s="37" t="s">
        <v>1609</v>
      </c>
    </row>
    <row r="33" spans="2:9" s="1" customFormat="1" x14ac:dyDescent="0.3">
      <c r="B33" s="212" t="s">
        <v>19</v>
      </c>
      <c r="C33" s="38" t="s">
        <v>1426</v>
      </c>
      <c r="E33" s="205" t="s">
        <v>1630</v>
      </c>
      <c r="F33" s="212" t="s">
        <v>1327</v>
      </c>
      <c r="G33" s="208" t="s">
        <v>1631</v>
      </c>
      <c r="H33" s="38" t="s">
        <v>1427</v>
      </c>
      <c r="I33"/>
    </row>
    <row r="34" spans="2:9" s="1" customFormat="1" ht="15.6" customHeight="1" x14ac:dyDescent="0.3">
      <c r="B34" s="213"/>
      <c r="C34" s="39" t="s">
        <v>438</v>
      </c>
      <c r="E34" s="205"/>
      <c r="F34" s="213"/>
      <c r="G34" s="206"/>
      <c r="H34" s="39" t="s">
        <v>1302</v>
      </c>
      <c r="I34"/>
    </row>
    <row r="35" spans="2:9" s="1" customFormat="1" x14ac:dyDescent="0.3">
      <c r="B35" s="214"/>
      <c r="C35" s="39" t="s">
        <v>447</v>
      </c>
      <c r="E35" s="205"/>
      <c r="F35" s="214"/>
      <c r="G35" s="206"/>
      <c r="H35" s="39" t="s">
        <v>1286</v>
      </c>
      <c r="I35"/>
    </row>
    <row r="36" spans="2:9" s="1" customFormat="1" x14ac:dyDescent="0.3">
      <c r="B36" s="214"/>
      <c r="C36" s="39" t="s">
        <v>955</v>
      </c>
      <c r="E36" s="205"/>
      <c r="F36" s="214"/>
      <c r="G36" s="206"/>
      <c r="H36" s="39" t="s">
        <v>1300</v>
      </c>
      <c r="I36"/>
    </row>
    <row r="37" spans="2:9" s="1" customFormat="1" x14ac:dyDescent="0.3">
      <c r="B37" s="215"/>
      <c r="C37" s="40" t="s">
        <v>48</v>
      </c>
      <c r="E37" s="205"/>
      <c r="F37" s="215"/>
      <c r="G37" s="207"/>
      <c r="H37" s="40" t="s">
        <v>1287</v>
      </c>
    </row>
    <row r="38" spans="2:9" s="1" customFormat="1" x14ac:dyDescent="0.3">
      <c r="B38" s="209" t="s">
        <v>1115</v>
      </c>
      <c r="C38" s="35" t="s">
        <v>64</v>
      </c>
      <c r="E38" s="205"/>
      <c r="F38" s="209" t="s">
        <v>1429</v>
      </c>
      <c r="G38" s="203" t="s">
        <v>1632</v>
      </c>
      <c r="H38" s="35" t="s">
        <v>1288</v>
      </c>
      <c r="I38"/>
    </row>
    <row r="39" spans="2:9" s="1" customFormat="1" x14ac:dyDescent="0.3">
      <c r="B39" s="210"/>
      <c r="C39" s="36" t="s">
        <v>1114</v>
      </c>
      <c r="E39" s="205"/>
      <c r="F39" s="210"/>
      <c r="G39" s="206"/>
      <c r="H39" s="36" t="s">
        <v>1289</v>
      </c>
    </row>
    <row r="40" spans="2:9" s="1" customFormat="1" x14ac:dyDescent="0.3">
      <c r="B40" s="210"/>
      <c r="C40" s="36" t="s">
        <v>486</v>
      </c>
      <c r="E40" s="205"/>
      <c r="F40" s="210"/>
      <c r="G40" s="206"/>
      <c r="H40" s="36" t="s">
        <v>1301</v>
      </c>
    </row>
    <row r="41" spans="2:9" s="1" customFormat="1" x14ac:dyDescent="0.3">
      <c r="B41" s="210"/>
      <c r="C41" s="36" t="s">
        <v>65</v>
      </c>
      <c r="E41" s="205"/>
      <c r="F41" s="210"/>
      <c r="G41" s="206"/>
      <c r="H41" s="36" t="s">
        <v>1290</v>
      </c>
    </row>
    <row r="42" spans="2:9" s="1" customFormat="1" x14ac:dyDescent="0.3">
      <c r="B42" s="210"/>
      <c r="C42" s="36" t="s">
        <v>1200</v>
      </c>
      <c r="E42" s="205"/>
      <c r="F42" s="210"/>
      <c r="G42" s="206"/>
      <c r="H42" s="36" t="s">
        <v>1291</v>
      </c>
    </row>
    <row r="43" spans="2:9" s="1" customFormat="1" x14ac:dyDescent="0.3">
      <c r="B43" s="211"/>
      <c r="C43" s="37" t="s">
        <v>617</v>
      </c>
      <c r="E43" s="205"/>
      <c r="F43" s="211"/>
      <c r="G43" s="207"/>
      <c r="H43" s="37" t="s">
        <v>1285</v>
      </c>
    </row>
    <row r="44" spans="2:9" s="1" customFormat="1" x14ac:dyDescent="0.3">
      <c r="B44" s="212" t="s">
        <v>346</v>
      </c>
      <c r="C44" s="38" t="s">
        <v>61</v>
      </c>
      <c r="E44" s="205"/>
      <c r="F44" s="212" t="s">
        <v>1328</v>
      </c>
      <c r="G44" s="208" t="s">
        <v>1633</v>
      </c>
      <c r="H44" s="38" t="s">
        <v>1292</v>
      </c>
    </row>
    <row r="45" spans="2:9" s="1" customFormat="1" x14ac:dyDescent="0.3">
      <c r="B45" s="213"/>
      <c r="C45" s="39" t="s">
        <v>16</v>
      </c>
      <c r="E45" s="205"/>
      <c r="F45" s="213"/>
      <c r="G45" s="206"/>
      <c r="H45" s="39" t="s">
        <v>1293</v>
      </c>
    </row>
    <row r="46" spans="2:9" s="1" customFormat="1" x14ac:dyDescent="0.3">
      <c r="B46" s="213"/>
      <c r="C46" s="39" t="s">
        <v>125</v>
      </c>
      <c r="E46" s="205"/>
      <c r="F46" s="213"/>
      <c r="G46" s="206"/>
      <c r="H46" s="39" t="s">
        <v>1294</v>
      </c>
    </row>
    <row r="47" spans="2:9" s="1" customFormat="1" x14ac:dyDescent="0.3">
      <c r="B47" s="213"/>
      <c r="C47" s="39" t="s">
        <v>347</v>
      </c>
      <c r="E47" s="205"/>
      <c r="F47" s="213"/>
      <c r="G47" s="206"/>
      <c r="H47" s="39" t="s">
        <v>1295</v>
      </c>
    </row>
    <row r="48" spans="2:9" s="1" customFormat="1" x14ac:dyDescent="0.3">
      <c r="B48" s="215"/>
      <c r="C48" s="40" t="s">
        <v>552</v>
      </c>
      <c r="E48" s="205"/>
      <c r="F48" s="215"/>
      <c r="G48" s="207"/>
      <c r="H48" s="40" t="s">
        <v>1303</v>
      </c>
    </row>
  </sheetData>
  <mergeCells count="29">
    <mergeCell ref="F9:F12"/>
    <mergeCell ref="F13:F19"/>
    <mergeCell ref="F20:F24"/>
    <mergeCell ref="F25:F28"/>
    <mergeCell ref="B38:B43"/>
    <mergeCell ref="B44:B48"/>
    <mergeCell ref="B25:B28"/>
    <mergeCell ref="B9:B12"/>
    <mergeCell ref="B6:B8"/>
    <mergeCell ref="B13:B19"/>
    <mergeCell ref="B20:B24"/>
    <mergeCell ref="B33:B37"/>
    <mergeCell ref="B29:B32"/>
    <mergeCell ref="G6:G8"/>
    <mergeCell ref="G9:G12"/>
    <mergeCell ref="E6:E32"/>
    <mergeCell ref="E33:E48"/>
    <mergeCell ref="G13:G19"/>
    <mergeCell ref="G20:G24"/>
    <mergeCell ref="G25:G28"/>
    <mergeCell ref="G29:G32"/>
    <mergeCell ref="G33:G37"/>
    <mergeCell ref="G38:G43"/>
    <mergeCell ref="G44:G48"/>
    <mergeCell ref="F29:F32"/>
    <mergeCell ref="F33:F37"/>
    <mergeCell ref="F38:F43"/>
    <mergeCell ref="F44:F48"/>
    <mergeCell ref="F6:F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A17CB-1CE7-4730-8C4B-4BB8BE623F64}">
  <sheetPr>
    <tabColor rgb="FF70C2C6"/>
  </sheetPr>
  <dimension ref="B1:H31"/>
  <sheetViews>
    <sheetView showGridLines="0" zoomScale="80" zoomScaleNormal="80" zoomScaleSheetLayoutView="80" workbookViewId="0"/>
  </sheetViews>
  <sheetFormatPr defaultColWidth="11.19921875" defaultRowHeight="15.6" x14ac:dyDescent="0.3"/>
  <cols>
    <col min="1" max="1" width="1.69921875" style="26" customWidth="1"/>
    <col min="2" max="2" width="21.19921875" style="26" customWidth="1"/>
    <col min="3" max="3" width="75.19921875" style="26" customWidth="1"/>
    <col min="4" max="4" width="5.796875" style="26" customWidth="1"/>
    <col min="5" max="5" width="15.19921875" style="26" customWidth="1"/>
    <col min="6" max="6" width="95.19921875" style="26" customWidth="1"/>
    <col min="7" max="7" width="11.19921875" style="26"/>
    <col min="9" max="16384" width="11.19921875" style="26"/>
  </cols>
  <sheetData>
    <row r="1" spans="2:6" ht="10.199999999999999" customHeight="1" x14ac:dyDescent="0.3"/>
    <row r="2" spans="2:6" x14ac:dyDescent="0.3">
      <c r="B2" s="52" t="s">
        <v>1001</v>
      </c>
      <c r="E2" s="52"/>
    </row>
    <row r="3" spans="2:6" ht="10.199999999999999" customHeight="1" x14ac:dyDescent="0.3"/>
    <row r="4" spans="2:6" ht="10.199999999999999" customHeight="1" x14ac:dyDescent="0.3"/>
    <row r="5" spans="2:6" ht="22.2" customHeight="1" x14ac:dyDescent="0.3">
      <c r="B5" s="74" t="s">
        <v>970</v>
      </c>
      <c r="C5" s="74" t="s">
        <v>971</v>
      </c>
      <c r="E5" s="74" t="s">
        <v>1257</v>
      </c>
      <c r="F5" s="74" t="s">
        <v>1258</v>
      </c>
    </row>
    <row r="6" spans="2:6" ht="6.45" customHeight="1" x14ac:dyDescent="0.3"/>
    <row r="7" spans="2:6" s="27" customFormat="1" ht="23.55" customHeight="1" x14ac:dyDescent="0.3">
      <c r="B7" s="216" t="s">
        <v>969</v>
      </c>
      <c r="C7" s="200" t="s">
        <v>1308</v>
      </c>
      <c r="E7" s="216" t="s">
        <v>1261</v>
      </c>
      <c r="F7" s="200" t="s">
        <v>1647</v>
      </c>
    </row>
    <row r="8" spans="2:6" s="27" customFormat="1" ht="23.55" customHeight="1" x14ac:dyDescent="0.3">
      <c r="B8" s="217"/>
      <c r="C8" s="219"/>
      <c r="E8" s="217"/>
      <c r="F8" s="219"/>
    </row>
    <row r="9" spans="2:6" s="27" customFormat="1" ht="23.55" customHeight="1" x14ac:dyDescent="0.3">
      <c r="B9" s="218"/>
      <c r="C9" s="218"/>
      <c r="E9" s="218"/>
      <c r="F9" s="218"/>
    </row>
    <row r="10" spans="2:6" s="27" customFormat="1" ht="23.55" customHeight="1" x14ac:dyDescent="0.3">
      <c r="B10" s="209" t="s">
        <v>873</v>
      </c>
      <c r="C10" s="203" t="s">
        <v>1309</v>
      </c>
      <c r="E10" s="209" t="s">
        <v>1186</v>
      </c>
      <c r="F10" s="203" t="s">
        <v>1318</v>
      </c>
    </row>
    <row r="11" spans="2:6" s="27" customFormat="1" ht="23.55" customHeight="1" x14ac:dyDescent="0.3">
      <c r="B11" s="210"/>
      <c r="C11" s="221"/>
      <c r="E11" s="210"/>
      <c r="F11" s="221"/>
    </row>
    <row r="12" spans="2:6" s="27" customFormat="1" ht="23.55" customHeight="1" x14ac:dyDescent="0.3">
      <c r="B12" s="210"/>
      <c r="C12" s="211"/>
      <c r="E12" s="210"/>
      <c r="F12" s="211"/>
    </row>
    <row r="13" spans="2:6" s="27" customFormat="1" ht="23.55" customHeight="1" x14ac:dyDescent="0.3">
      <c r="B13" s="216" t="s">
        <v>876</v>
      </c>
      <c r="C13" s="200" t="s">
        <v>1310</v>
      </c>
      <c r="E13" s="216" t="s">
        <v>1262</v>
      </c>
      <c r="F13" s="200" t="s">
        <v>1319</v>
      </c>
    </row>
    <row r="14" spans="2:6" s="27" customFormat="1" ht="23.55" customHeight="1" x14ac:dyDescent="0.3">
      <c r="B14" s="217"/>
      <c r="C14" s="219"/>
      <c r="E14" s="217"/>
      <c r="F14" s="219"/>
    </row>
    <row r="15" spans="2:6" s="27" customFormat="1" ht="23.55" customHeight="1" x14ac:dyDescent="0.3">
      <c r="B15" s="218"/>
      <c r="C15" s="218"/>
      <c r="E15" s="218"/>
      <c r="F15" s="218"/>
    </row>
    <row r="16" spans="2:6" s="27" customFormat="1" ht="23.55" customHeight="1" x14ac:dyDescent="0.3">
      <c r="B16" s="209" t="s">
        <v>968</v>
      </c>
      <c r="C16" s="203" t="s">
        <v>1304</v>
      </c>
      <c r="E16" s="209" t="s">
        <v>1259</v>
      </c>
      <c r="F16" s="203" t="s">
        <v>1315</v>
      </c>
    </row>
    <row r="17" spans="2:6" s="27" customFormat="1" ht="23.55" customHeight="1" x14ac:dyDescent="0.3">
      <c r="B17" s="210"/>
      <c r="C17" s="221"/>
      <c r="E17" s="210"/>
      <c r="F17" s="221"/>
    </row>
    <row r="18" spans="2:6" s="27" customFormat="1" ht="23.55" customHeight="1" x14ac:dyDescent="0.3">
      <c r="B18" s="211"/>
      <c r="C18" s="211"/>
      <c r="E18" s="210"/>
      <c r="F18" s="211"/>
    </row>
    <row r="19" spans="2:6" s="27" customFormat="1" ht="23.55" customHeight="1" x14ac:dyDescent="0.3">
      <c r="B19" s="216" t="s">
        <v>967</v>
      </c>
      <c r="C19" s="200" t="s">
        <v>1307</v>
      </c>
      <c r="E19" s="216" t="s">
        <v>1260</v>
      </c>
      <c r="F19" s="200" t="s">
        <v>1316</v>
      </c>
    </row>
    <row r="20" spans="2:6" s="27" customFormat="1" ht="23.55" customHeight="1" x14ac:dyDescent="0.3">
      <c r="B20" s="217"/>
      <c r="C20" s="219"/>
      <c r="E20" s="217"/>
      <c r="F20" s="219"/>
    </row>
    <row r="21" spans="2:6" s="27" customFormat="1" ht="23.55" customHeight="1" x14ac:dyDescent="0.3">
      <c r="B21" s="218"/>
      <c r="C21" s="218"/>
      <c r="E21" s="218"/>
      <c r="F21" s="218"/>
    </row>
    <row r="22" spans="2:6" ht="23.55" customHeight="1" x14ac:dyDescent="0.3">
      <c r="B22" s="209" t="s">
        <v>856</v>
      </c>
      <c r="C22" s="203" t="s">
        <v>1305</v>
      </c>
      <c r="E22" s="209" t="s">
        <v>856</v>
      </c>
      <c r="F22" s="203" t="s">
        <v>1395</v>
      </c>
    </row>
    <row r="23" spans="2:6" ht="23.55" customHeight="1" x14ac:dyDescent="0.3">
      <c r="B23" s="210"/>
      <c r="C23" s="221"/>
      <c r="E23" s="210"/>
      <c r="F23" s="221"/>
    </row>
    <row r="24" spans="2:6" ht="23.55" customHeight="1" x14ac:dyDescent="0.3">
      <c r="B24" s="210"/>
      <c r="C24" s="211"/>
      <c r="E24" s="210"/>
      <c r="F24" s="211"/>
    </row>
    <row r="25" spans="2:6" s="27" customFormat="1" ht="23.55" customHeight="1" x14ac:dyDescent="0.3">
      <c r="B25" s="212" t="s">
        <v>857</v>
      </c>
      <c r="C25" s="208" t="s">
        <v>1306</v>
      </c>
      <c r="E25" s="216" t="s">
        <v>857</v>
      </c>
      <c r="F25" s="200" t="s">
        <v>1317</v>
      </c>
    </row>
    <row r="26" spans="2:6" s="27" customFormat="1" ht="23.55" customHeight="1" x14ac:dyDescent="0.3">
      <c r="B26" s="213"/>
      <c r="C26" s="214"/>
      <c r="E26" s="217"/>
      <c r="F26" s="219"/>
    </row>
    <row r="27" spans="2:6" s="27" customFormat="1" ht="23.55" customHeight="1" x14ac:dyDescent="0.3">
      <c r="B27" s="213"/>
      <c r="C27" s="215"/>
      <c r="E27" s="218"/>
      <c r="F27" s="218"/>
    </row>
    <row r="28" spans="2:6" s="27" customFormat="1" ht="23.55" customHeight="1" x14ac:dyDescent="0.3">
      <c r="B28" s="209" t="s">
        <v>900</v>
      </c>
      <c r="C28" s="203" t="s">
        <v>1311</v>
      </c>
      <c r="E28" s="209" t="s">
        <v>1263</v>
      </c>
      <c r="F28" s="203" t="s">
        <v>1320</v>
      </c>
    </row>
    <row r="29" spans="2:6" s="27" customFormat="1" ht="23.55" customHeight="1" x14ac:dyDescent="0.3">
      <c r="B29" s="210"/>
      <c r="C29" s="221"/>
      <c r="E29" s="210"/>
      <c r="F29" s="221"/>
    </row>
    <row r="30" spans="2:6" s="27" customFormat="1" ht="23.55" customHeight="1" x14ac:dyDescent="0.3">
      <c r="B30" s="210"/>
      <c r="C30" s="211"/>
      <c r="E30" s="210"/>
      <c r="F30" s="211"/>
    </row>
    <row r="31" spans="2:6" x14ac:dyDescent="0.3">
      <c r="B31" s="41"/>
      <c r="E31" s="41"/>
    </row>
  </sheetData>
  <mergeCells count="32">
    <mergeCell ref="E25:E27"/>
    <mergeCell ref="F25:F27"/>
    <mergeCell ref="E28:E30"/>
    <mergeCell ref="F28:F30"/>
    <mergeCell ref="E16:E18"/>
    <mergeCell ref="F16:F18"/>
    <mergeCell ref="E19:E21"/>
    <mergeCell ref="F19:F21"/>
    <mergeCell ref="E22:E24"/>
    <mergeCell ref="F22:F24"/>
    <mergeCell ref="E7:E9"/>
    <mergeCell ref="F7:F9"/>
    <mergeCell ref="E10:E12"/>
    <mergeCell ref="F10:F12"/>
    <mergeCell ref="E13:E15"/>
    <mergeCell ref="F13:F15"/>
    <mergeCell ref="C28:C30"/>
    <mergeCell ref="B25:B27"/>
    <mergeCell ref="B28:B30"/>
    <mergeCell ref="C10:C12"/>
    <mergeCell ref="C7:C9"/>
    <mergeCell ref="C13:C15"/>
    <mergeCell ref="C16:C18"/>
    <mergeCell ref="C19:C21"/>
    <mergeCell ref="C22:C24"/>
    <mergeCell ref="C25:C27"/>
    <mergeCell ref="B7:B9"/>
    <mergeCell ref="B10:B12"/>
    <mergeCell ref="B13:B15"/>
    <mergeCell ref="B16:B18"/>
    <mergeCell ref="B19:B21"/>
    <mergeCell ref="B22: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Index</vt:lpstr>
      <vt:lpstr>01. AgTech database</vt:lpstr>
      <vt:lpstr>02. General views</vt:lpstr>
      <vt:lpstr>03. Ag verticals by country</vt:lpstr>
      <vt:lpstr>04. Ag verticals by innovation</vt:lpstr>
      <vt:lpstr>05. Digital technologies</vt:lpstr>
      <vt:lpstr>06. Historical evolution</vt:lpstr>
      <vt:lpstr>07. AgTech Sector Definition</vt:lpstr>
      <vt:lpstr>08. Technology Definition</vt:lpstr>
      <vt:lpstr>09. CAC startups</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roberto.viton@valoral.com</dc:creator>
  <cp:lastModifiedBy>Roberto Vitón</cp:lastModifiedBy>
  <dcterms:created xsi:type="dcterms:W3CDTF">2015-09-23T20:59:20Z</dcterms:created>
  <dcterms:modified xsi:type="dcterms:W3CDTF">2019-11-06T15:43:39Z</dcterms:modified>
</cp:coreProperties>
</file>